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7月20日第十五批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452" authorId="0">
      <text>
        <r>
          <rPr>
            <sz val="9"/>
            <rFont val="宋体"/>
            <family val="0"/>
          </rPr>
          <t xml:space="preserve">国家企业信用信息公示系统、天津市市场主体信用公示系统、联合奖惩监管系统无该单位信息。该单位为社团
</t>
        </r>
      </text>
    </comment>
  </commentList>
</comments>
</file>

<file path=xl/sharedStrings.xml><?xml version="1.0" encoding="utf-8"?>
<sst xmlns="http://schemas.openxmlformats.org/spreadsheetml/2006/main" count="2028" uniqueCount="1273">
  <si>
    <t>2020年7月第十五批拟享受失业保险费返还政策单位
公示名单</t>
  </si>
  <si>
    <t>单位：滨海新区人力资源和社会保障局</t>
  </si>
  <si>
    <t>单位:元</t>
  </si>
  <si>
    <t>序号</t>
  </si>
  <si>
    <t>审核单位</t>
  </si>
  <si>
    <t>单 位 名 称</t>
  </si>
  <si>
    <t>单位组织机构代码</t>
  </si>
  <si>
    <t>减员率
5.5%</t>
  </si>
  <si>
    <t>金额</t>
  </si>
  <si>
    <t>保税区</t>
  </si>
  <si>
    <t>松下电器机电(中国)有限公司天津分公司</t>
  </si>
  <si>
    <t>770616020</t>
  </si>
  <si>
    <t>天津东德恒国际贸易有限公司</t>
  </si>
  <si>
    <t>天津成进商贸有限公司</t>
  </si>
  <si>
    <t>MA0691F42</t>
  </si>
  <si>
    <t>天津合泽国际贸易有限公司</t>
  </si>
  <si>
    <t>天津浩林金华商贸有限公司</t>
  </si>
  <si>
    <t>天津浩春易达商贸有限公司</t>
  </si>
  <si>
    <t>天津华泰瑞祥餐饮管理有限公司</t>
  </si>
  <si>
    <t>天津市奥嘉超市有限责任公司</t>
  </si>
  <si>
    <t>MA069BEE5</t>
  </si>
  <si>
    <t>宏鹰国际货运代理（天津）有限公司</t>
  </si>
  <si>
    <t>MA05L6KC8</t>
  </si>
  <si>
    <t>天津青川园林工程有限公司</t>
  </si>
  <si>
    <t>30065118X</t>
  </si>
  <si>
    <t>天津麦蜂信息科技有限公司</t>
  </si>
  <si>
    <t>天津亚城物业管理有限公司</t>
  </si>
  <si>
    <t>天津市锐信工贸有限责任公司</t>
  </si>
  <si>
    <t>77060875X</t>
  </si>
  <si>
    <t>天津丰汇达建筑科技有限公司</t>
  </si>
  <si>
    <t>天津巨人文化发展股份有限公司</t>
  </si>
  <si>
    <t>MA05JX8U1</t>
  </si>
  <si>
    <t>天津津诺财务咨询有限公司</t>
  </si>
  <si>
    <t>MA05YCYD2</t>
  </si>
  <si>
    <t>天津市利昂国际贸易有限公司</t>
  </si>
  <si>
    <t>天津环融集团有限公司</t>
  </si>
  <si>
    <t>天津瑞银汇鑫黄金经营有限公司</t>
  </si>
  <si>
    <t>天津星辉易联信息技术有限公司</t>
  </si>
  <si>
    <t>天津盛通宏大物流有限公司</t>
  </si>
  <si>
    <t>55344316X</t>
  </si>
  <si>
    <t>天津瑞航物流有限公司</t>
  </si>
  <si>
    <t>百捷管家（天津）科技服务有限公司</t>
  </si>
  <si>
    <t>MA06ADTL9</t>
  </si>
  <si>
    <t>天津张盈（滨海）律师事务所</t>
  </si>
  <si>
    <t>MD0177583</t>
  </si>
  <si>
    <t>天津北创信息技术有限公司</t>
  </si>
  <si>
    <t>天津市经建永利科技发展有限公司</t>
  </si>
  <si>
    <t>天津天航创力科技有限公司</t>
  </si>
  <si>
    <t>天津滨海开元房地产开发有限公司</t>
  </si>
  <si>
    <t>天津金瑞成物流有限公司</t>
  </si>
  <si>
    <t>天津博泰汇通再生资源利用有限公司</t>
  </si>
  <si>
    <t>MA06CKXN0</t>
  </si>
  <si>
    <t>天津天保基建股份有限公司</t>
  </si>
  <si>
    <t>天津市百利建设工程有限公司</t>
  </si>
  <si>
    <t>上海华信集团（天津）有限公司</t>
  </si>
  <si>
    <t>天津美商捷美科技有限公司</t>
  </si>
  <si>
    <t>70055619X</t>
  </si>
  <si>
    <t>凯林（天津）化工有限公司</t>
  </si>
  <si>
    <t>天津维亚舶安科技有限公司</t>
  </si>
  <si>
    <t>MA05J94X5</t>
  </si>
  <si>
    <t>天津泓达机电工程有限公司</t>
  </si>
  <si>
    <t>MA06A3AY7</t>
  </si>
  <si>
    <t>沐洲（天津）文化传播有限公司</t>
  </si>
  <si>
    <t>MA05P0411</t>
  </si>
  <si>
    <t>和北精工（天津）国际贸易有限公司</t>
  </si>
  <si>
    <t>天津汇通利华汽车销售有限公司</t>
  </si>
  <si>
    <t>MA05NWFH9</t>
  </si>
  <si>
    <t>天津市津丞环保科技有限公司</t>
  </si>
  <si>
    <t>MA06CY2L5</t>
  </si>
  <si>
    <t>天津易富通化工有限公司</t>
  </si>
  <si>
    <t>天津市雅格软件有限公司</t>
  </si>
  <si>
    <t>天津市雅诺达信息科技有限公司</t>
  </si>
  <si>
    <t>天津市得莱富电脑有限公司</t>
  </si>
  <si>
    <t>天津诺嘉进出口贸易有限公司</t>
  </si>
  <si>
    <t>MA05JC1N2</t>
  </si>
  <si>
    <t>天津启迪生物科技有限公司</t>
  </si>
  <si>
    <t>MA05N4WA3</t>
  </si>
  <si>
    <t>天津市广宇通信息科技有限公司</t>
  </si>
  <si>
    <t>MA05TK7Q1</t>
  </si>
  <si>
    <t>天津谷力国际贸易有限公司</t>
  </si>
  <si>
    <t>天津鹏达泰国际贸易有限公司</t>
  </si>
  <si>
    <t>永立建机（中国）有限公司</t>
  </si>
  <si>
    <t>望晗国际贸易（天津）有限公司</t>
  </si>
  <si>
    <t>MA05K7130</t>
  </si>
  <si>
    <t>天津美宝行国际贸易有限公司</t>
  </si>
  <si>
    <t>天津锦橙生物科技有限公司</t>
  </si>
  <si>
    <t>MA06GW3B6</t>
  </si>
  <si>
    <t>天津友拓国际贸易有限公司</t>
  </si>
  <si>
    <t>天津森源国际货运代理有限公司</t>
  </si>
  <si>
    <t>76127281X</t>
  </si>
  <si>
    <t>天津吉华国际贸易有限公司</t>
  </si>
  <si>
    <t>天津市长旭国际贸易有限公司</t>
  </si>
  <si>
    <t>天津市海迪冷暖设备工程有限公司</t>
  </si>
  <si>
    <t>天津丰田叉车销售服务有限公司</t>
  </si>
  <si>
    <t>四达（天津）船运服务有限公司</t>
  </si>
  <si>
    <t>钴领（常州）刀具有限公司天津分公司</t>
  </si>
  <si>
    <t>MA05L56N6</t>
  </si>
  <si>
    <t>申合信（天津）科技发展有限公司</t>
  </si>
  <si>
    <t>MA05UXDB8</t>
  </si>
  <si>
    <t>天津安道圣国际货运代理有限公司</t>
  </si>
  <si>
    <t>玄龙（天津）科技有限公司</t>
  </si>
  <si>
    <t>MA05U9AE8</t>
  </si>
  <si>
    <t>天津市红山国际贸易有限公司</t>
  </si>
  <si>
    <t>MA068R4L7</t>
  </si>
  <si>
    <t>天津智慧云网络技术有限公司</t>
  </si>
  <si>
    <t>MA05TYTD3</t>
  </si>
  <si>
    <t>华声（天津）国际企业有限公司</t>
  </si>
  <si>
    <t>天津橡柚文化传播有限公司</t>
  </si>
  <si>
    <t>天津和润国际贸易有限公司</t>
  </si>
  <si>
    <t>MA06DM9L2</t>
  </si>
  <si>
    <t>天津兴盛海物流有限公司</t>
  </si>
  <si>
    <t>万济阀门有限公司</t>
  </si>
  <si>
    <t>MA05R0BH8</t>
  </si>
  <si>
    <t>天津泰能国际贸易有限公司</t>
  </si>
  <si>
    <t>天津港保税区利迅国际贸易有限公司</t>
  </si>
  <si>
    <t>天津众驰腾达房屋租赁有限公司</t>
  </si>
  <si>
    <t>MA06FBA32</t>
  </si>
  <si>
    <t>艾利特农牧业发展（天津）有限公司</t>
  </si>
  <si>
    <t>天津城道伟业机电有限公司</t>
  </si>
  <si>
    <t>天津易恩诚国际货运代理有限公司</t>
  </si>
  <si>
    <t>捷金马（天津）装饰建材有限公司</t>
  </si>
  <si>
    <t>天津市津亿贸易有限公司</t>
  </si>
  <si>
    <t>MA05MJ9L2</t>
  </si>
  <si>
    <t>天津市盛日利丰商贸有限公司</t>
  </si>
  <si>
    <t>天津惠美汽车销售有限公司</t>
  </si>
  <si>
    <t>天津市诺桐建筑装饰工程有限公司</t>
  </si>
  <si>
    <t>MA05NXDY8</t>
  </si>
  <si>
    <t>天津欣骋国际贸易有限公司</t>
  </si>
  <si>
    <t>天津君诚汽车租赁有限公司</t>
  </si>
  <si>
    <t>天津君诚汽车信息咨询服务有限公司</t>
  </si>
  <si>
    <t>MA0716486</t>
  </si>
  <si>
    <t>盛世九洲（天津）建筑工程有限公司</t>
  </si>
  <si>
    <t>天津欧若拉国际货运代理有限公司</t>
  </si>
  <si>
    <t>天津星航汽车贸易有限公司</t>
  </si>
  <si>
    <t>天津亿优捷国际货运代理有限公司</t>
  </si>
  <si>
    <t>56933147X</t>
  </si>
  <si>
    <t>天津柯润锝海事技术服务有限公司</t>
  </si>
  <si>
    <t>天津赛威工业技术有限公司</t>
  </si>
  <si>
    <t>惠合（天津）数据科技有限公司</t>
  </si>
  <si>
    <t>MA05JA7FX</t>
  </si>
  <si>
    <t>天津利运达通物流有限公司</t>
  </si>
  <si>
    <t>天津东海博业国际货运代理有限公司</t>
  </si>
  <si>
    <t>天津保罗国际货运代理有限公司</t>
  </si>
  <si>
    <t>星络物流（天津）有限公司</t>
  </si>
  <si>
    <t>天津罗升企业有限公司</t>
  </si>
  <si>
    <t>60051585X</t>
  </si>
  <si>
    <t>全升信息技术（天津）有限公司</t>
  </si>
  <si>
    <t>骑域爱宝莉马术俱乐部（天津）有限公司</t>
  </si>
  <si>
    <t>MA06C3K2X</t>
  </si>
  <si>
    <t>天津悦艺工艺品贸易有限公司</t>
  </si>
  <si>
    <t>天津丰程国际货运代理有限公司</t>
  </si>
  <si>
    <t>天津天保控股有限公司</t>
  </si>
  <si>
    <t>天津名博汽车贸易有限公司</t>
  </si>
  <si>
    <t>天津四海鸿城进出口有限公司</t>
  </si>
  <si>
    <t>天津金利信国际贸易有限公司</t>
  </si>
  <si>
    <t>天津博明鸿远教育咨询有限公司</t>
  </si>
  <si>
    <t>MA05MA0Q1</t>
  </si>
  <si>
    <t>天津同熙纯生物科技有限公司</t>
  </si>
  <si>
    <t>MA06AWWY6</t>
  </si>
  <si>
    <t>天津瀚诺国际贸易有限公司</t>
  </si>
  <si>
    <t>天津真美珠宝有限公司</t>
  </si>
  <si>
    <t>MA05WGDL4</t>
  </si>
  <si>
    <t>天津港储物流有限公司</t>
  </si>
  <si>
    <t>天津星友科技发展有限公司</t>
  </si>
  <si>
    <t>MA05QE5J9</t>
  </si>
  <si>
    <t>东方瑞泰（天津）国际物流有限公司</t>
  </si>
  <si>
    <t>天津东方瑞泰运输服务有限公司</t>
  </si>
  <si>
    <t>SUPER乐运（天津）国际物流发展有限公司</t>
  </si>
  <si>
    <t>天津天成华海技术有限公司</t>
  </si>
  <si>
    <t>MA06B5DX9</t>
  </si>
  <si>
    <t>诺唯德（天津）制药有限公司</t>
  </si>
  <si>
    <t>天津圣富伦国际货运代理有限公司</t>
  </si>
  <si>
    <t>中贸聚源（天津）贸易有限公司</t>
  </si>
  <si>
    <t>MA06APWC7</t>
  </si>
  <si>
    <t>一航物流发展（天津）有限公司</t>
  </si>
  <si>
    <t>MA06A9G46</t>
  </si>
  <si>
    <t>天津宝驰汽车贸易有限公司</t>
  </si>
  <si>
    <t>MA05J0H03</t>
  </si>
  <si>
    <t>天津信诺科技服务有限公司</t>
  </si>
  <si>
    <t>MA06EKW66</t>
  </si>
  <si>
    <t>天津市综合供销商社有限公司</t>
  </si>
  <si>
    <t>75220337X</t>
  </si>
  <si>
    <t>天津市滨海新区万德文化发展有限公司</t>
  </si>
  <si>
    <t>天津东禹机械设备技术有限公司</t>
  </si>
  <si>
    <t>天津达安中联检验检测有限公司</t>
  </si>
  <si>
    <t>MA06A0H64</t>
  </si>
  <si>
    <t>天津金莱利国际贸易有限公司</t>
  </si>
  <si>
    <t>天津港保税区富林得国际贸易有限公司</t>
  </si>
  <si>
    <t>天津元贺物流有限责任公司</t>
  </si>
  <si>
    <t>天津中竣物流有限责任公司</t>
  </si>
  <si>
    <t>天津荣宇国际货运代理有限公司</t>
  </si>
  <si>
    <t>MA06N1318</t>
  </si>
  <si>
    <t>天津津海海运有限公司</t>
  </si>
  <si>
    <t>天津市钜恒国际贸易有限公司</t>
  </si>
  <si>
    <t>天津中兆海联贸易有限公司</t>
  </si>
  <si>
    <t>MA069DDK3</t>
  </si>
  <si>
    <t>恒富（天津）国际贸易有限公司</t>
  </si>
  <si>
    <t>友达利贸易（深圳）有限公司天津分公司</t>
  </si>
  <si>
    <t>天津诚润达科技发展有限公司</t>
  </si>
  <si>
    <t>天津昌信东正汽车部件有限公司</t>
  </si>
  <si>
    <t>中翼（天津）航空材料科技发展有限公司</t>
  </si>
  <si>
    <t>天津格兰利达国际贸易有限公司</t>
  </si>
  <si>
    <t>煜明（天津）教育信息咨询有限公司</t>
  </si>
  <si>
    <t>MA06B4LM7</t>
  </si>
  <si>
    <t>明大（天津）国际贸易有限公司</t>
  </si>
  <si>
    <t>天津格兰德国际贸易有限公司</t>
  </si>
  <si>
    <t>天津博丽华国际贸易有限公司</t>
  </si>
  <si>
    <t>天津市迈阔国际贸易有限公司</t>
  </si>
  <si>
    <t>天津棕森园林景观工程有限公司</t>
  </si>
  <si>
    <t>MA05XFP95</t>
  </si>
  <si>
    <t>天津嘉信世通国际贸易有限公司</t>
  </si>
  <si>
    <t>MA05JKWF6</t>
  </si>
  <si>
    <t>天津华亚美国际物流有限公司</t>
  </si>
  <si>
    <t>曙甜（天津）文化传媒有限公司</t>
  </si>
  <si>
    <t>天津市嘉恒万通财务咨询服务有限公司</t>
  </si>
  <si>
    <t>68471920X</t>
  </si>
  <si>
    <t>天津金鼎泰车务代理服务有限公司</t>
  </si>
  <si>
    <t>赛恩斯信息技术（天津）有限公司</t>
  </si>
  <si>
    <t>06987649X</t>
  </si>
  <si>
    <t>天津市腾安达国际贸易有限公司</t>
  </si>
  <si>
    <t>厦门盛名吉成百货有限公司天津分公司</t>
  </si>
  <si>
    <t>中盛瑞源科技发展（天津）有限公司</t>
  </si>
  <si>
    <t>MA05KNHR2</t>
  </si>
  <si>
    <t>天津杰众国际贸易有限公司</t>
  </si>
  <si>
    <t>天津百惠居装饰工程有限公司</t>
  </si>
  <si>
    <t>MA06R1424</t>
  </si>
  <si>
    <t>天津文通智慧物联科技有限公司</t>
  </si>
  <si>
    <t>MA068T099</t>
  </si>
  <si>
    <t>爱睿希（中国）日用品有限公司</t>
  </si>
  <si>
    <t>天津方好通信科技有限公司</t>
  </si>
  <si>
    <t>MA07B4768</t>
  </si>
  <si>
    <t>天津稚绘教育咨询有限公司</t>
  </si>
  <si>
    <t>MA06BPQT3</t>
  </si>
  <si>
    <t>天津北方滨海物流有限公司</t>
  </si>
  <si>
    <t>天津珺晨企业管理咨询有限公司</t>
  </si>
  <si>
    <t>天津市锦恒科技有限公司</t>
  </si>
  <si>
    <t>32859691X</t>
  </si>
  <si>
    <t>天津顺高五金制品有限公司</t>
  </si>
  <si>
    <t>天津华鲁物业管理有限公司</t>
  </si>
  <si>
    <t>68772870X</t>
  </si>
  <si>
    <t>天津蓝线科技发展有限公司</t>
  </si>
  <si>
    <t>天津博益惠尔科技有限公司</t>
  </si>
  <si>
    <t>MA0775638</t>
  </si>
  <si>
    <t>天津芬雷选煤科技有限公司</t>
  </si>
  <si>
    <t>天津市德立机床加工有限公司</t>
  </si>
  <si>
    <t>MA05PWL09</t>
  </si>
  <si>
    <t>天津高屋建筑装饰工程有限公司</t>
  </si>
  <si>
    <t>MA05MDKY2</t>
  </si>
  <si>
    <t>中天建筑设计（天津）有限公司</t>
  </si>
  <si>
    <t>MA05KXWJX</t>
  </si>
  <si>
    <t>天津瑞特精密仪器科技有限公司</t>
  </si>
  <si>
    <t>MA06N5618</t>
  </si>
  <si>
    <t>天津天创建筑工程有限公司</t>
  </si>
  <si>
    <t>MA05P1UYX</t>
  </si>
  <si>
    <t>天津宝翔汽车贸易有限公司</t>
  </si>
  <si>
    <t>依我见（天津）商务咨询有限公司</t>
  </si>
  <si>
    <t>天津市斯洛科技有限公司</t>
  </si>
  <si>
    <t>恒源芬雷选煤工程技术（天津）有限公司</t>
  </si>
  <si>
    <t>MA05K91CX</t>
  </si>
  <si>
    <t>天津韵农国际贸易有限公司</t>
  </si>
  <si>
    <t>MA05JQCA4</t>
  </si>
  <si>
    <t>圣地芬雷选煤工程技术（天津）有限公司</t>
  </si>
  <si>
    <t>08655402X</t>
  </si>
  <si>
    <t>天津维特力机械科技有限公司</t>
  </si>
  <si>
    <t>MA0791689</t>
  </si>
  <si>
    <t>天津耐瑞德科技有限公司</t>
  </si>
  <si>
    <t>06121669X</t>
  </si>
  <si>
    <t>华通硕达（天津）汽车销售服务有限公司</t>
  </si>
  <si>
    <t>MA06C7WA2</t>
  </si>
  <si>
    <t>天津通利塑胶制品有限公司</t>
  </si>
  <si>
    <t>天津弘晖东方信息技术有限公司</t>
  </si>
  <si>
    <t>08302500X</t>
  </si>
  <si>
    <t>天津弘晖保险代理有限公司</t>
  </si>
  <si>
    <t>天津乐仕食品科技股份有限公司</t>
  </si>
  <si>
    <t>天津天锴化工有限公司</t>
  </si>
  <si>
    <t>34089934X</t>
  </si>
  <si>
    <t>天津市裕德世纪包装有限公司</t>
  </si>
  <si>
    <t>比扬（天津）乐器制造股份有限公司</t>
  </si>
  <si>
    <t>天津航远达物流有限公司</t>
  </si>
  <si>
    <t>天津熙航法律咨询有限公司</t>
  </si>
  <si>
    <t>天津克鲁森物流有限公司</t>
  </si>
  <si>
    <t>天津万士隆物业管理有限公司</t>
  </si>
  <si>
    <t>天津市大东海天桥实业有限公司</t>
  </si>
  <si>
    <t>73034960X</t>
  </si>
  <si>
    <t>深圳亚航国际货运代理有限公司天津分公司</t>
  </si>
  <si>
    <t>天津瑞侃热控科技有限公司</t>
  </si>
  <si>
    <t>MA05Q9J92</t>
  </si>
  <si>
    <t>韩中国际货运（上海）有限公司天津分公司</t>
  </si>
  <si>
    <t>天津宏瑞铭国际贸易有限公司</t>
  </si>
  <si>
    <t>力誉（天津）塑料制品有限公司</t>
  </si>
  <si>
    <t>MA05W3U99</t>
  </si>
  <si>
    <t>中建优选（天津）防水防腐工程有限责任公司</t>
  </si>
  <si>
    <t>MA05L7CCX</t>
  </si>
  <si>
    <t>天津海祥国际贸易有限公司</t>
  </si>
  <si>
    <t>天津众信致祥企业管理咨询有限公司</t>
  </si>
  <si>
    <t>MA05J6XYX</t>
  </si>
  <si>
    <t>天津港保税区派恩国际贸易有限公司</t>
  </si>
  <si>
    <t>天津鼎程汽车贸易有限公司</t>
  </si>
  <si>
    <t>川崎振华物流（天津）有限公司</t>
  </si>
  <si>
    <t>亮普食品（天津）有限公司</t>
  </si>
  <si>
    <t>MA05TQFP0</t>
  </si>
  <si>
    <t>天津瑞索斯商贸有限公司</t>
  </si>
  <si>
    <t>09360833X</t>
  </si>
  <si>
    <t>张记一品（天津）餐饮管理有限公司</t>
  </si>
  <si>
    <t>MA05KMN74</t>
  </si>
  <si>
    <t>友柱汽车部件（重庆）有限公司天津分公司</t>
  </si>
  <si>
    <t>MA05WNGM0</t>
  </si>
  <si>
    <t>天津希地建设工程顾问有限公司</t>
  </si>
  <si>
    <t>天津正茂建筑技术有限公司</t>
  </si>
  <si>
    <t>MA05KA4L5</t>
  </si>
  <si>
    <t>财达期货有限公司天津营业部</t>
  </si>
  <si>
    <t>MA05K71T3</t>
  </si>
  <si>
    <t>天津运联机电工程股份有限公司</t>
  </si>
  <si>
    <t>环城（天津）企业管理有限公司</t>
  </si>
  <si>
    <t>MA06H5009</t>
  </si>
  <si>
    <t>天津市明珠商贸有限公司</t>
  </si>
  <si>
    <t>MA06ERM29</t>
  </si>
  <si>
    <t>天津易裘供应链管理服务有限公司</t>
  </si>
  <si>
    <t>MA06E7B75</t>
  </si>
  <si>
    <t>天津神通防水保温工程有限公司</t>
  </si>
  <si>
    <t>天津鑫通诚国际贸易有限公司</t>
  </si>
  <si>
    <t>天津瑞丰盛泰进出口有限公司</t>
  </si>
  <si>
    <t>天津尚客唯品服饰贸易有限公司</t>
  </si>
  <si>
    <t>MA05J6TY4</t>
  </si>
  <si>
    <t>天津九方园林工程有限公司</t>
  </si>
  <si>
    <t>MA05RLRK1</t>
  </si>
  <si>
    <t>天津宏远国际贸易有限公司</t>
  </si>
  <si>
    <t>天津荣安物流有限公司</t>
  </si>
  <si>
    <t>57512950X</t>
  </si>
  <si>
    <t>天津市识间文化传播有限公司</t>
  </si>
  <si>
    <t>MA05MD5N7</t>
  </si>
  <si>
    <t>天津泽宇物流有限公司</t>
  </si>
  <si>
    <t>MA05KEPLX</t>
  </si>
  <si>
    <t>天津盈信财务咨询管理有限公司</t>
  </si>
  <si>
    <t>MA0705891</t>
  </si>
  <si>
    <t>天津国机沃茨阀门有限公司</t>
  </si>
  <si>
    <t>MA05U95U7</t>
  </si>
  <si>
    <t>天津富强电子科技有限公司</t>
  </si>
  <si>
    <t>海利联合（天津）国际贸易有限公司</t>
  </si>
  <si>
    <t>MA069NKK5</t>
  </si>
  <si>
    <t>天津市真如国际贸易有限公司</t>
  </si>
  <si>
    <t>天津市沃达汽车电子有限公司</t>
  </si>
  <si>
    <t>天津佰佳益隆商贸有限公司</t>
  </si>
  <si>
    <t>深圳市联盈国际物流有限公司天津分公司</t>
  </si>
  <si>
    <t>大都国际贸易（天津）有限公司</t>
  </si>
  <si>
    <t>天津拓普沃德汽车零部件有限公司</t>
  </si>
  <si>
    <t>MA05KFM36</t>
  </si>
  <si>
    <t>天津亚铁科技有限公司</t>
  </si>
  <si>
    <t>MA07A9598</t>
  </si>
  <si>
    <t>天津天成信息技术发展有限公司</t>
  </si>
  <si>
    <t>天津港保税区志博国际工贸有限公司</t>
  </si>
  <si>
    <t>天津韩亚物流有限公司</t>
  </si>
  <si>
    <t>天津博达立诚机电设备有限公司</t>
  </si>
  <si>
    <t>30076546X</t>
  </si>
  <si>
    <t>中国铁路设计集团有限公司</t>
  </si>
  <si>
    <t>得林器（天津）国际贸易有限公司</t>
  </si>
  <si>
    <t>天津三仁科技有限公司</t>
  </si>
  <si>
    <t>MA05JJK47</t>
  </si>
  <si>
    <t>天津万邦福喜石油化工贸易有限公司</t>
  </si>
  <si>
    <t>MA06J3290</t>
  </si>
  <si>
    <t>天津伊诺房地产经纪有限公司</t>
  </si>
  <si>
    <t>MA05N0DY8</t>
  </si>
  <si>
    <t>天津鑫昱盛达科技有限公司</t>
  </si>
  <si>
    <t>MA05JWYGX</t>
  </si>
  <si>
    <t>北京学众信息技术有限公司天津分公司</t>
  </si>
  <si>
    <t>MA05J6124</t>
  </si>
  <si>
    <t>中科先为激光科技（天津）有限公司</t>
  </si>
  <si>
    <t>MA05PE794</t>
  </si>
  <si>
    <t>天津捷瑞达国际货运代理有限公司</t>
  </si>
  <si>
    <t>信展（天津）进出口贸易有限公司</t>
  </si>
  <si>
    <t>吉祥印象（天津）文化传播有限公司</t>
  </si>
  <si>
    <t>MA05J5P59</t>
  </si>
  <si>
    <t>天津拓泰建筑工程有限公司</t>
  </si>
  <si>
    <t>南音（天津）文化传播有限公司</t>
  </si>
  <si>
    <t>MA05K9HA5</t>
  </si>
  <si>
    <t>天津立达房地产投资有限公司</t>
  </si>
  <si>
    <t>天津港保税区磊华商贸有限公司</t>
  </si>
  <si>
    <t>天津港保税区荣津国际贸易有限公司</t>
  </si>
  <si>
    <t>天津龙泽餐饮管理有限公司</t>
  </si>
  <si>
    <t>MA05QTHHX</t>
  </si>
  <si>
    <t>天津晟昱科技有限公司</t>
  </si>
  <si>
    <t>MA06960Y6</t>
  </si>
  <si>
    <t>天津冠信恒泰有限公司</t>
  </si>
  <si>
    <t>MA06W2934</t>
  </si>
  <si>
    <t>天津果优美商贸有限公司</t>
  </si>
  <si>
    <t>MA05L3TM9</t>
  </si>
  <si>
    <t>天津惠海伟业商贸有限公司</t>
  </si>
  <si>
    <t>天津市东旭基业建筑工程有限公司</t>
  </si>
  <si>
    <t>天津合海通达物流有限公司</t>
  </si>
  <si>
    <t>天津市金泽物业管理有限公司</t>
  </si>
  <si>
    <t>天津诺克威科技有限公司</t>
  </si>
  <si>
    <t>天津盛世宏杰建筑装饰工程有限公司</t>
  </si>
  <si>
    <t>天津九九国际贸易有限公司</t>
  </si>
  <si>
    <t>MA05MBUN0</t>
  </si>
  <si>
    <t>朗润（天津）健康管理有限公司</t>
  </si>
  <si>
    <t>MA05J4AF2</t>
  </si>
  <si>
    <t>天津众远汽车贸易有限公司</t>
  </si>
  <si>
    <t>天津搜狗网络技术有限公司</t>
  </si>
  <si>
    <t>MA05QU8D2</t>
  </si>
  <si>
    <t>宏升源（天津）国际贸易有限公司</t>
  </si>
  <si>
    <t>天津联想医智信息咨询服务有限公司</t>
  </si>
  <si>
    <t>MA00407F6</t>
  </si>
  <si>
    <t>天津市朗锐科技有限公司</t>
  </si>
  <si>
    <t>天津凯铂能膜工程技术有限公司</t>
  </si>
  <si>
    <t>惠通鼎和（天津）国际贸易有限公司</t>
  </si>
  <si>
    <t>MA05NU5U6</t>
  </si>
  <si>
    <t>天津木村进和物流有限公司</t>
  </si>
  <si>
    <t>76764934X</t>
  </si>
  <si>
    <t>天津万本祥财务咨询有限公司天津自贸区分公司</t>
  </si>
  <si>
    <t>MA069C7B9</t>
  </si>
  <si>
    <t>天津龙安泽国际货运代理有限公司</t>
  </si>
  <si>
    <t>水瓶（天津）科技有限公司</t>
  </si>
  <si>
    <t>MA06M1L92</t>
  </si>
  <si>
    <t>天津铜牛信息科技有限公司</t>
  </si>
  <si>
    <t>天津鑫利恒佳国际货运代理有限公司</t>
  </si>
  <si>
    <t>MA07H1703</t>
  </si>
  <si>
    <t>天津市金正楼宇设备销售有限公司</t>
  </si>
  <si>
    <t>天津市世佳车业有限公司</t>
  </si>
  <si>
    <t>MA068U5BX</t>
  </si>
  <si>
    <t>天津正德房地产经纪有限公司</t>
  </si>
  <si>
    <t>天津锦滨道路工程有限公司</t>
  </si>
  <si>
    <t>天津塘沽永利工程有限公司</t>
  </si>
  <si>
    <t>大港</t>
  </si>
  <si>
    <t>天津中捷能电力工程勘察设计有限公司滨海新区分公司</t>
  </si>
  <si>
    <t>首创证券有限责任公司天津大港世纪大道证券营业部</t>
  </si>
  <si>
    <t>天津市滨海新区大港赵连庄社区卫生服务中心</t>
  </si>
  <si>
    <t>E01660379</t>
  </si>
  <si>
    <t>天津市滨海新区古林街社区卫生服务中心</t>
  </si>
  <si>
    <t>天津市滨海新区中塘镇社区卫生服务中心</t>
  </si>
  <si>
    <t>E01660192</t>
  </si>
  <si>
    <t>天津浩伦气体有限公司</t>
  </si>
  <si>
    <t>天津华辰实创科技有限公司</t>
  </si>
  <si>
    <t>MA05WW193</t>
  </si>
  <si>
    <t>天津市攀宏工程技术服务有限公司</t>
  </si>
  <si>
    <t>天津友爱环保科技有限公司</t>
  </si>
  <si>
    <t>MA06EB5C9</t>
  </si>
  <si>
    <t>天津市鸿晟嘉恒建筑安装工程有限公司</t>
  </si>
  <si>
    <t>天津市华泰奥翔商贸有限公司</t>
  </si>
  <si>
    <t>MA05J4LXX</t>
  </si>
  <si>
    <t>天津爱康体育用品有限公司</t>
  </si>
  <si>
    <t>MA05J1F11</t>
  </si>
  <si>
    <t>天津艺鑫港湾建筑装饰有限公司</t>
  </si>
  <si>
    <t>天津仁新玻璃材料有限公司</t>
  </si>
  <si>
    <t>天津福宝石油化工有限公司</t>
  </si>
  <si>
    <t>天津千鱼科技有限公司</t>
  </si>
  <si>
    <t>MA06M9293</t>
  </si>
  <si>
    <t>山水视讯（天津）电子科技有限公司</t>
  </si>
  <si>
    <t>天津华瑞车圣石化有限公司</t>
  </si>
  <si>
    <t>天津拓信电子有限公司</t>
  </si>
  <si>
    <t>天津市兰洋建筑装饰有限公司</t>
  </si>
  <si>
    <t>天津市鑫盛工贸有限公司</t>
  </si>
  <si>
    <t>天津天工天意建设工程有限公司</t>
  </si>
  <si>
    <t>天津市梦想家创意文化传播有限公司</t>
  </si>
  <si>
    <t>MA05PTF45</t>
  </si>
  <si>
    <t>天津滨海新区宏丰商贸有限公司</t>
  </si>
  <si>
    <t>MA06FNGGX</t>
  </si>
  <si>
    <t>天津市浩宇石油科技发展有限公司</t>
  </si>
  <si>
    <t>天津市金业化工有限公司</t>
  </si>
  <si>
    <t>天津欧瑞派门控科技发展有限公司</t>
  </si>
  <si>
    <t>天津市大港长江铝业有限公司</t>
  </si>
  <si>
    <t>东疆</t>
  </si>
  <si>
    <t>维特动力（天津）国际贸易有限公司</t>
  </si>
  <si>
    <t>093112692</t>
  </si>
  <si>
    <t>天津众翊科技咨询有限公司</t>
  </si>
  <si>
    <t>MA05UJ453</t>
  </si>
  <si>
    <t>天津市建瀛国际拍卖有限公司</t>
  </si>
  <si>
    <t>300435049</t>
  </si>
  <si>
    <t>天津金茂嘉和股权投资管理有限公司</t>
  </si>
  <si>
    <t>MA05RWWL1</t>
  </si>
  <si>
    <t>天津市瑞麟嘉盛国际贸易有限公司</t>
  </si>
  <si>
    <t>MA06ECCM8</t>
  </si>
  <si>
    <t>天津联航港口建设工程有限公司</t>
  </si>
  <si>
    <t>MA06Y4850</t>
  </si>
  <si>
    <t>天津港地产发展有限公司</t>
  </si>
  <si>
    <t>694089942</t>
  </si>
  <si>
    <t>欧纳(天津)供应链管理有限公司</t>
  </si>
  <si>
    <t>300636959</t>
  </si>
  <si>
    <t>众信(天津)供应链管理有限公司</t>
  </si>
  <si>
    <t>328566286</t>
  </si>
  <si>
    <t>中商雍泰(天津)进出口贸易有限公司</t>
  </si>
  <si>
    <t>MA05KXU44</t>
  </si>
  <si>
    <t>中色国际物流(连云港)有限公司天津分公司</t>
  </si>
  <si>
    <t>MA05K8K50</t>
  </si>
  <si>
    <t>中粮家佳康食品营销(天津)有限公司</t>
  </si>
  <si>
    <t>MA06D97U8</t>
  </si>
  <si>
    <t>中恒(天津)商业保理有限公司</t>
  </si>
  <si>
    <t>MA05W58J6</t>
  </si>
  <si>
    <t>正元盛邦(天津)国际贸易有限公司</t>
  </si>
  <si>
    <t>356725272</t>
  </si>
  <si>
    <t>亿诚业(天津)科技有限公司</t>
  </si>
  <si>
    <t>MA05PPQ60</t>
  </si>
  <si>
    <t>兴泰融资租赁(天津)有限责任公司</t>
  </si>
  <si>
    <t>MA06A48W0</t>
  </si>
  <si>
    <t>天津台福汽车进出口有限公司</t>
  </si>
  <si>
    <t>553409930</t>
  </si>
  <si>
    <t>太阳(天津)融资租赁有限公司</t>
  </si>
  <si>
    <t>340928972</t>
  </si>
  <si>
    <t>欧亚达物流(天津)有限公司</t>
  </si>
  <si>
    <t>328585161</t>
  </si>
  <si>
    <t>满利通商务服务(天津)有限公司</t>
  </si>
  <si>
    <t>MA06AY6C6</t>
  </si>
  <si>
    <t>咖德沃德(天津)有限公司</t>
  </si>
  <si>
    <t>340921316</t>
  </si>
  <si>
    <t>津港物流(天津)有限公司</t>
  </si>
  <si>
    <t>MA05L2JG3</t>
  </si>
  <si>
    <t>金港平行进口汽车贸易(天津)有限公司</t>
  </si>
  <si>
    <t>300734372</t>
  </si>
  <si>
    <t>华鼎(天津)物流有限公司</t>
  </si>
  <si>
    <t>589776361</t>
  </si>
  <si>
    <t>海之蝶(天津)科技有限公司</t>
  </si>
  <si>
    <t>341034532</t>
  </si>
  <si>
    <t>中煤焦化控股(天津)有限责任公司</t>
  </si>
  <si>
    <t>592938026</t>
  </si>
  <si>
    <t>掌上通网络科技(天津)有限公司</t>
  </si>
  <si>
    <t>MA06AUNC3</t>
  </si>
  <si>
    <t>信和盛诚(天津)国际贸易有限公司</t>
  </si>
  <si>
    <t>340996860</t>
  </si>
  <si>
    <t>添维信息科技(天津)有限公司</t>
  </si>
  <si>
    <t>MA05TA20X</t>
  </si>
  <si>
    <t>水金湾(天津)有限公司</t>
  </si>
  <si>
    <t>300794949</t>
  </si>
  <si>
    <t>时利和(天津)有限公司</t>
  </si>
  <si>
    <t>MA05L0Q60</t>
  </si>
  <si>
    <t>跨时代(天津)科技有限公司</t>
  </si>
  <si>
    <t>MA06N5087</t>
  </si>
  <si>
    <t>凯瑞物流(天津)有限公司</t>
  </si>
  <si>
    <t>550383667</t>
  </si>
  <si>
    <t>聚业(天津)国际贸易有限公司</t>
  </si>
  <si>
    <t>340875487</t>
  </si>
  <si>
    <t>福建三建工程有限公司天津分公司</t>
  </si>
  <si>
    <t>566111690</t>
  </si>
  <si>
    <t>中霖(天津自贸试验区)国际物流有限公司</t>
  </si>
  <si>
    <t>MA05LKDE8</t>
  </si>
  <si>
    <t>中利特(天津)智能科技有限公司</t>
  </si>
  <si>
    <t>MA05RUJ44</t>
  </si>
  <si>
    <t>中冷汇新能源科技(天津)有限公司</t>
  </si>
  <si>
    <t>MA069P771</t>
  </si>
  <si>
    <t>中财加速度(天津)供应链管理有限公司</t>
  </si>
  <si>
    <t>MA06BC4D7</t>
  </si>
  <si>
    <t>臻品国际贸易(天津)有限公司</t>
  </si>
  <si>
    <t>05874116X</t>
  </si>
  <si>
    <t>天津东方仙源供应链管理有限公司</t>
  </si>
  <si>
    <t>340874396</t>
  </si>
  <si>
    <t>天津创远运输有限公司</t>
  </si>
  <si>
    <t>30074399X</t>
  </si>
  <si>
    <t>南山融资租赁(天津)有限公司</t>
  </si>
  <si>
    <t>086575250</t>
  </si>
  <si>
    <t>精嘉阀门科技(天津)有限公司</t>
  </si>
  <si>
    <t>MA05KT0L1</t>
  </si>
  <si>
    <t>国融恒达融资租赁(天津)有限公司</t>
  </si>
  <si>
    <t>MA05KGD4X</t>
  </si>
  <si>
    <t>宝运四海(天津)物流有限公司</t>
  </si>
  <si>
    <t>MA07E0915</t>
  </si>
  <si>
    <t>天津长运物流有限公司</t>
  </si>
  <si>
    <t>300720018</t>
  </si>
  <si>
    <t>天津豫港物流有限公司</t>
  </si>
  <si>
    <t>328717013</t>
  </si>
  <si>
    <t>天津裕熔供应链管理有限公司</t>
  </si>
  <si>
    <t>052058095</t>
  </si>
  <si>
    <t>天津雅普国际贸易有限公司</t>
  </si>
  <si>
    <t>MA05L6539</t>
  </si>
  <si>
    <t>天津新大通燃料贸易有限公司</t>
  </si>
  <si>
    <t>30041992X</t>
  </si>
  <si>
    <t>天津唯本安全科技有限公司</t>
  </si>
  <si>
    <t>797256619</t>
  </si>
  <si>
    <t>天津天雄建筑工程有限公司</t>
  </si>
  <si>
    <t>MA06C5HE4</t>
  </si>
  <si>
    <t>天津腾铁科技有限公司</t>
  </si>
  <si>
    <t>MA06DYWJ5</t>
  </si>
  <si>
    <t>天津市中施国际贸易有限公司</t>
  </si>
  <si>
    <t>328649030</t>
  </si>
  <si>
    <t>天津市新奥食品贸易有限公司</t>
  </si>
  <si>
    <t>300529045</t>
  </si>
  <si>
    <t>天津市荣恩物流有限公司</t>
  </si>
  <si>
    <t>340881289</t>
  </si>
  <si>
    <t>天津晟大物流有限公司</t>
  </si>
  <si>
    <t>079635868</t>
  </si>
  <si>
    <t>天津尚德报关有限公司</t>
  </si>
  <si>
    <t>MA05M2HA7</t>
  </si>
  <si>
    <t>天津瑞非国际物流有限公司</t>
  </si>
  <si>
    <t>MA06FE504</t>
  </si>
  <si>
    <t>天津荣泰威国际贸易有限公司</t>
  </si>
  <si>
    <t>673745795</t>
  </si>
  <si>
    <t>高新</t>
  </si>
  <si>
    <t>天津华氢科技有限公司</t>
  </si>
  <si>
    <t>052064911</t>
  </si>
  <si>
    <t>天津亿诺维森科技有限公司</t>
  </si>
  <si>
    <t>550360545</t>
  </si>
  <si>
    <t>赛世威(天津）科技发展有限公司</t>
  </si>
  <si>
    <t>687730826</t>
  </si>
  <si>
    <t>天津兴邦科技有限公司</t>
  </si>
  <si>
    <t>687745243</t>
  </si>
  <si>
    <t>海泰（天津）投资咨询有限公司</t>
  </si>
  <si>
    <t>764304792</t>
  </si>
  <si>
    <t>天津森海物业管理有限公司</t>
  </si>
  <si>
    <t>783346701</t>
  </si>
  <si>
    <t>天津易普科技发展有限公司</t>
  </si>
  <si>
    <t>789361953</t>
  </si>
  <si>
    <t>天津帝合立科技有限公司</t>
  </si>
  <si>
    <t>MA05J5AK6</t>
  </si>
  <si>
    <t>天津尚时彤旭数码科技有限公司</t>
  </si>
  <si>
    <t>797258833</t>
  </si>
  <si>
    <t>礼诚信通（天津）科技有限公司</t>
  </si>
  <si>
    <t>556549656</t>
  </si>
  <si>
    <t>天津市飞星科技发展有限公司</t>
  </si>
  <si>
    <t>797289058</t>
  </si>
  <si>
    <t>天津安科消防工程有限公司</t>
  </si>
  <si>
    <t>797269903</t>
  </si>
  <si>
    <t>天津畅斯达科技有限公司</t>
  </si>
  <si>
    <t>MA05LQKT1</t>
  </si>
  <si>
    <t>天津时英科技有限公司</t>
  </si>
  <si>
    <t>754826968</t>
  </si>
  <si>
    <t>天津善水德天环境科技有限公司</t>
  </si>
  <si>
    <t>MA06EYTD2</t>
  </si>
  <si>
    <t>天津龙鼎盛世企业管理咨询有限公司</t>
  </si>
  <si>
    <t>MA05JE8K8</t>
  </si>
  <si>
    <t>天津市研尚电子技术有限公司</t>
  </si>
  <si>
    <t>725717818</t>
  </si>
  <si>
    <t>天津东豪机电技术有限公司</t>
  </si>
  <si>
    <t>73545824X</t>
  </si>
  <si>
    <t>天津大为创新科技有限公司</t>
  </si>
  <si>
    <t>MA05LX1X2</t>
  </si>
  <si>
    <t>天津市科蓝涂料有限公司</t>
  </si>
  <si>
    <t>103067347</t>
  </si>
  <si>
    <t>天津朗思世纪科技发展有限公司</t>
  </si>
  <si>
    <t>05527210X</t>
  </si>
  <si>
    <t>天津峡湾环境工程有限公司</t>
  </si>
  <si>
    <t>MA05JLDW7</t>
  </si>
  <si>
    <t>天津弘月科技有限公司</t>
  </si>
  <si>
    <t>MA06948R4</t>
  </si>
  <si>
    <t>天津北方万众企业孵化器有限公司</t>
  </si>
  <si>
    <t>MA05JCB91</t>
  </si>
  <si>
    <t>天津新靓传媒科技有限公司</t>
  </si>
  <si>
    <t>MA069B570</t>
  </si>
  <si>
    <t>天津么哒科技有限公司</t>
  </si>
  <si>
    <t>MA05U0HT0</t>
  </si>
  <si>
    <t>天津翊诺商贸有限公司</t>
  </si>
  <si>
    <t>MA05MUUN2</t>
  </si>
  <si>
    <t>天津宝乒体育用品有限公司</t>
  </si>
  <si>
    <t>MA05YB9B4</t>
  </si>
  <si>
    <t>天津市智盈科技有限公司</t>
  </si>
  <si>
    <t>598741486</t>
  </si>
  <si>
    <t>禹左拾叁（天津）广告传播有限公司</t>
  </si>
  <si>
    <t>MA05UN3FX</t>
  </si>
  <si>
    <t>翊坤（天津）商贸有限公司</t>
  </si>
  <si>
    <t>MA05TXNY4</t>
  </si>
  <si>
    <t>天津市镍铠表面处理技术有限公司</t>
  </si>
  <si>
    <t>794997980</t>
  </si>
  <si>
    <t>天津爱派蓝科技有限公司</t>
  </si>
  <si>
    <t>328613564</t>
  </si>
  <si>
    <t>天津诚递物流有限公司</t>
  </si>
  <si>
    <t>MA05J7FN8</t>
  </si>
  <si>
    <t>天津金飞翔商贸有限公司</t>
  </si>
  <si>
    <t>673745031</t>
  </si>
  <si>
    <t>天津华鑫智创科技有限公司</t>
  </si>
  <si>
    <t>MA06CMPM7</t>
  </si>
  <si>
    <t>天门进保（天津）科技股份有限公司</t>
  </si>
  <si>
    <t>592900642</t>
  </si>
  <si>
    <t>逸致家（天津）科技有限公司</t>
  </si>
  <si>
    <t>MA05U8RD5</t>
  </si>
  <si>
    <t>天津星瀚信息科技有限公司</t>
  </si>
  <si>
    <t>MA05U6R38</t>
  </si>
  <si>
    <t>天津昭昂新能源科技有限公司</t>
  </si>
  <si>
    <t>300423419</t>
  </si>
  <si>
    <t>焕彩（天津）印刷股份有限公司</t>
  </si>
  <si>
    <t>673734594</t>
  </si>
  <si>
    <t>天津市烽火生产力促进有限公司</t>
  </si>
  <si>
    <t>MA05QY5LX</t>
  </si>
  <si>
    <t>天津医仕明医疗器械销售有限公司</t>
  </si>
  <si>
    <t>MA05KBJCX</t>
  </si>
  <si>
    <t>天津恒岳工程咨询有限公司</t>
  </si>
  <si>
    <t>MA05LTUC4</t>
  </si>
  <si>
    <t>天津市天熹文化传播有限公司</t>
  </si>
  <si>
    <t>598723456</t>
  </si>
  <si>
    <t>天津易同广告有限公司</t>
  </si>
  <si>
    <t>792545577</t>
  </si>
  <si>
    <t>合源生物科技（天津）有限公司</t>
  </si>
  <si>
    <t>MA06D8BX5</t>
  </si>
  <si>
    <t>金满塘（天津）生物科技有限公司</t>
  </si>
  <si>
    <t>59293106X</t>
  </si>
  <si>
    <t>天津市科瑞华科技开发有限公司</t>
  </si>
  <si>
    <t>777328937</t>
  </si>
  <si>
    <t>加斯特（天津）工程咨询有限公司</t>
  </si>
  <si>
    <t>MA06G0AC1</t>
  </si>
  <si>
    <t>五蚨（天津）国际货运代理有限公司</t>
  </si>
  <si>
    <t>MA06AEJKX</t>
  </si>
  <si>
    <t>天津恒创众合科技发展有限公司</t>
  </si>
  <si>
    <t>30056182X</t>
  </si>
  <si>
    <t>德中（天津）直接激光技术有限公司</t>
  </si>
  <si>
    <t>MA05LBJ58</t>
  </si>
  <si>
    <t>天津市腾达过滤器件厂</t>
  </si>
  <si>
    <t>X00622440</t>
  </si>
  <si>
    <t>天津友坤文化传播有限公司</t>
  </si>
  <si>
    <t>MA06994B1</t>
  </si>
  <si>
    <t>水电十三局天津勘测设计研究院有限公司</t>
  </si>
  <si>
    <t>天津一德投资集团有限公司</t>
  </si>
  <si>
    <t>天津圣弘业环保科技有限公司</t>
  </si>
  <si>
    <t>三代光学科技（天津）有限公司</t>
  </si>
  <si>
    <t>MA07E5505</t>
  </si>
  <si>
    <t>天津超特恒盛科技有限公司</t>
  </si>
  <si>
    <t>MA06J5835</t>
  </si>
  <si>
    <t>天津智测科技有限公司</t>
  </si>
  <si>
    <t>国泰中能（天津）建设股份有限公司</t>
  </si>
  <si>
    <t>MA05KD5Q0</t>
  </si>
  <si>
    <t>天津中今生产力促进有限公司</t>
  </si>
  <si>
    <t>066875838</t>
  </si>
  <si>
    <t>天津市润泰自动化仪表有限公司</t>
  </si>
  <si>
    <t>700524542</t>
  </si>
  <si>
    <t>平氏（天津）教育咨询有限公司</t>
  </si>
  <si>
    <t>328538111</t>
  </si>
  <si>
    <t>天津丽博特机械设备安装工程有限公司</t>
  </si>
  <si>
    <t>MA069EADX</t>
  </si>
  <si>
    <t>天津市万源电器设备有限公司</t>
  </si>
  <si>
    <t>05872460X</t>
  </si>
  <si>
    <t>山竹（天津）工程勘测设计有限公司</t>
  </si>
  <si>
    <t>MA05LRFJ0</t>
  </si>
  <si>
    <t>天津新精宇时钟科技有限公司</t>
  </si>
  <si>
    <t>MA05QTF67</t>
  </si>
  <si>
    <t>天津利川通达科技发展有限公司</t>
  </si>
  <si>
    <t>MA05J5XT6</t>
  </si>
  <si>
    <t>天津凯杰国际贸易有限公司</t>
  </si>
  <si>
    <t>300418791</t>
  </si>
  <si>
    <t>天津存昊科技有限公司</t>
  </si>
  <si>
    <t>MA05LANQ2</t>
  </si>
  <si>
    <t>天津市滨海新区周口商会</t>
  </si>
  <si>
    <t>586430058</t>
  </si>
  <si>
    <t>天津康城汽车科技股份有限公司</t>
  </si>
  <si>
    <t>712919904</t>
  </si>
  <si>
    <t>天津市鑫润拓机电设备有限公司</t>
  </si>
  <si>
    <t>MA05X8BR4</t>
  </si>
  <si>
    <t>天津普兰斯科技发展有限公司</t>
  </si>
  <si>
    <t>MA05KNMX3</t>
  </si>
  <si>
    <t>天津市滨海新区金贝朗教育信息咨询有限公司</t>
  </si>
  <si>
    <t>MA05YAQ42</t>
  </si>
  <si>
    <t>天津祥恒旺商贸有限公司</t>
  </si>
  <si>
    <t>MA069BPQ3</t>
  </si>
  <si>
    <t>天津隆盛伟业商贸有限公司</t>
  </si>
  <si>
    <t>MA05LTAJ4</t>
  </si>
  <si>
    <t>天津市滨海新区地增绿化工程有限公司</t>
  </si>
  <si>
    <t>30074970X</t>
  </si>
  <si>
    <t>凯本（天津）新材料科技有限公司</t>
  </si>
  <si>
    <t>MA05JN4N1</t>
  </si>
  <si>
    <t>天津海泰凤凰城置业有限公司</t>
  </si>
  <si>
    <t>69069781X</t>
  </si>
  <si>
    <t>天津煜燊炎科技有限公司</t>
  </si>
  <si>
    <t>MA05RXJC8</t>
  </si>
  <si>
    <t>天津睿天贸易有限公司</t>
  </si>
  <si>
    <t>MA068T9TX</t>
  </si>
  <si>
    <t>天津德辰广告有限公司</t>
  </si>
  <si>
    <t>71827692X</t>
  </si>
  <si>
    <t>天津众畅达医疗器械贸易有限公司</t>
  </si>
  <si>
    <t>MA06CPUG8</t>
  </si>
  <si>
    <t>天津拾壹航建筑工程有限公司</t>
  </si>
  <si>
    <t>MA05R6FW2</t>
  </si>
  <si>
    <t>天津梦寐以求酒店管理有限公司</t>
  </si>
  <si>
    <t>MA069TTY3</t>
  </si>
  <si>
    <t>星河航天科技（天津）有限公司</t>
  </si>
  <si>
    <t>550359739</t>
  </si>
  <si>
    <t>天津三五互联科技有限公司</t>
  </si>
  <si>
    <t>679412289</t>
  </si>
  <si>
    <t>天津碣石海诚科技有限公司</t>
  </si>
  <si>
    <t>MA06ERFT5</t>
  </si>
  <si>
    <t>天津智通科技发展有限公司</t>
  </si>
  <si>
    <t>MA06AK757</t>
  </si>
  <si>
    <t>天津鼎泰千秋物业服务有限公司</t>
  </si>
  <si>
    <t>MA05P7381</t>
  </si>
  <si>
    <t>天津市创达新技术有限公司</t>
  </si>
  <si>
    <t>60087430X</t>
  </si>
  <si>
    <t>天津金晟保科技有限公司</t>
  </si>
  <si>
    <t>56930456X</t>
  </si>
  <si>
    <t>天津市克鲁格科工贸有限公司</t>
  </si>
  <si>
    <t>718283468</t>
  </si>
  <si>
    <t>天津仁者科技有限公司</t>
  </si>
  <si>
    <t>679446606</t>
  </si>
  <si>
    <t>圣戈尔奥美（天津）科技有限公司</t>
  </si>
  <si>
    <t>MA06GG978</t>
  </si>
  <si>
    <t>天津普行科技有限公司</t>
  </si>
  <si>
    <t>MA05JUPQ9</t>
  </si>
  <si>
    <t>天津市东宝电气科技有限公司</t>
  </si>
  <si>
    <t>581324408</t>
  </si>
  <si>
    <t>天津朝阳环保科技集团有限公司</t>
  </si>
  <si>
    <t>091588144</t>
  </si>
  <si>
    <t>飞拓（天津）国际贸易有限公司</t>
  </si>
  <si>
    <t>30042565X</t>
  </si>
  <si>
    <t>浩宇（天津）项目管理咨询有限公司</t>
  </si>
  <si>
    <t>300423224</t>
  </si>
  <si>
    <t>天津启瑞生物科技有限公司</t>
  </si>
  <si>
    <t>MA069HJ25</t>
  </si>
  <si>
    <t>天津市阀通科技有限公司</t>
  </si>
  <si>
    <t>79253806X</t>
  </si>
  <si>
    <t>天津市玖润商贸有限公司</t>
  </si>
  <si>
    <t>MA05TT121</t>
  </si>
  <si>
    <t>天津简仪科技有限公司</t>
  </si>
  <si>
    <t>069865125</t>
  </si>
  <si>
    <t>天津新博力科技有限公司</t>
  </si>
  <si>
    <t>300574081</t>
  </si>
  <si>
    <t>百利国际工程(天津)有限公司</t>
  </si>
  <si>
    <t>600915773</t>
  </si>
  <si>
    <t>天津金禧顺建筑机械设备科技发展有限公司</t>
  </si>
  <si>
    <t>675985784</t>
  </si>
  <si>
    <t>天津路顺达交通设施工程有限公司</t>
  </si>
  <si>
    <t>MA06BUNA2</t>
  </si>
  <si>
    <t>天津善余堂健康科技有限公司</t>
  </si>
  <si>
    <t>MA05Y0HF8</t>
  </si>
  <si>
    <t>天津大洋建设工程有限公司</t>
  </si>
  <si>
    <t>MA06BT7C4</t>
  </si>
  <si>
    <t>天津华远信泰科技发展有限公司</t>
  </si>
  <si>
    <t>581330488</t>
  </si>
  <si>
    <t>天津斯特尔泵浦科技有限公司</t>
  </si>
  <si>
    <t>572328933</t>
  </si>
  <si>
    <t>美光电子照明科技（天津）有限公司</t>
  </si>
  <si>
    <t>09311457</t>
  </si>
  <si>
    <t>汉沽</t>
  </si>
  <si>
    <t>天津市津汉通机动车检测服务有限公司</t>
  </si>
  <si>
    <t>MA05JWPA3</t>
  </si>
  <si>
    <t>天津煜城培训学校有限公司</t>
  </si>
  <si>
    <t>MA06HJMM7</t>
  </si>
  <si>
    <t>天津桐鑫源文化传播有限公司</t>
  </si>
  <si>
    <t>300323274</t>
  </si>
  <si>
    <t>天津市维德源商贸有限公司</t>
  </si>
  <si>
    <t>MA06GTJ85</t>
  </si>
  <si>
    <t>九隆鼎建筑工程（天津）有限公司</t>
  </si>
  <si>
    <t>MA06FNF61</t>
  </si>
  <si>
    <t>开发区</t>
  </si>
  <si>
    <t>天津科讯宇盛传感技术有限公司</t>
  </si>
  <si>
    <t>59614627X</t>
  </si>
  <si>
    <t>滑能（天津）润滑科技有限责任公司</t>
  </si>
  <si>
    <t>MA06J0XW8</t>
  </si>
  <si>
    <t>双创创客（天津）企业管理有限公司</t>
  </si>
  <si>
    <t>MA05KR0L6</t>
  </si>
  <si>
    <t>天津尤果时尚设计有限公司</t>
  </si>
  <si>
    <t>MA05LP2J2</t>
  </si>
  <si>
    <t>天津出行汽车服务有限公司</t>
  </si>
  <si>
    <t>MA05XJ8B4</t>
  </si>
  <si>
    <t>北洋桥（天津）科技有限公司</t>
  </si>
  <si>
    <t>天津易真科技有限公司</t>
  </si>
  <si>
    <t>天津市滨海新区京味餐厅</t>
  </si>
  <si>
    <t>MA05T77U9</t>
  </si>
  <si>
    <t>全景安城(天津)信息技术有限公司</t>
  </si>
  <si>
    <t>MA06HKFD1</t>
  </si>
  <si>
    <t>天津亿佳杰科技发展有限公司</t>
  </si>
  <si>
    <t>MA069XNLX</t>
  </si>
  <si>
    <t>天津经济技术开发区云帆培训学校</t>
  </si>
  <si>
    <t>天津市环渤海进出口贸易有限公司</t>
  </si>
  <si>
    <t>天津广瑞智达机电设备安装有限公司</t>
  </si>
  <si>
    <t>MA05JAQ91</t>
  </si>
  <si>
    <t>天津滨海仪远投资咨询有限公司</t>
  </si>
  <si>
    <t>天津佳华炜业建材科技有限公司</t>
  </si>
  <si>
    <t>32867480X</t>
  </si>
  <si>
    <t>天津卓信嘉创科技有限公司</t>
  </si>
  <si>
    <t>MA06EX8H9</t>
  </si>
  <si>
    <t>天津开发区栋华科技实业有限公司</t>
  </si>
  <si>
    <t>23880309X</t>
  </si>
  <si>
    <t>天津茂钠康铝制耐火材料有限公司</t>
  </si>
  <si>
    <t>天津天龙建筑安装工程股份有限公司</t>
  </si>
  <si>
    <t>天津茂钠康耐火材料有限公司</t>
  </si>
  <si>
    <t>天津市宇信国际贸易有限公司</t>
  </si>
  <si>
    <t>MA05JTBY2</t>
  </si>
  <si>
    <t>天津怡诺科技发展有限公司</t>
  </si>
  <si>
    <t>MA069FJ54</t>
  </si>
  <si>
    <t>天津太阳雨星神文体发展有限公司</t>
  </si>
  <si>
    <t>天津市昱辉暖通制冷设备销售有限公司</t>
  </si>
  <si>
    <t>汇顺国际(天津)塑料工业有限公司</t>
  </si>
  <si>
    <t>天津中维投资控股有限公司</t>
  </si>
  <si>
    <t>天津中维商贸集团有限公司</t>
  </si>
  <si>
    <t>天津滨海新区苏俊海水利建筑工程有限公司</t>
  </si>
  <si>
    <t>天津市佳维科技发展有限公司</t>
  </si>
  <si>
    <t>天津开发区三和自动化技术有限公司</t>
  </si>
  <si>
    <t>科汉森(天津)食品添加剂有限公司</t>
  </si>
  <si>
    <t>天津创业投资有限公司</t>
  </si>
  <si>
    <t>天津福海船舶设备有限公司</t>
  </si>
  <si>
    <t>天津橙象信息科技有限公司</t>
  </si>
  <si>
    <t>天津万聚新业国际贸易有限公司</t>
  </si>
  <si>
    <t>34100398X</t>
  </si>
  <si>
    <t>天津市顾得网络科技有限公司</t>
  </si>
  <si>
    <t>MA06B1T42</t>
  </si>
  <si>
    <t>天津同创未来新能源技术有限公司</t>
  </si>
  <si>
    <t>MA05JB3L6</t>
  </si>
  <si>
    <t>天津谨立环保科技有限公司</t>
  </si>
  <si>
    <t>MA07E0560</t>
  </si>
  <si>
    <t>天津宏欣瑞科技发展有限公司</t>
  </si>
  <si>
    <t>天津市神农百草永达康大药房有限公司</t>
  </si>
  <si>
    <t>MA0714501</t>
  </si>
  <si>
    <t>天津誉腾科技有限公司</t>
  </si>
  <si>
    <t>天津开发区和信贸易有限公司</t>
  </si>
  <si>
    <t>天津利顺达物流有限公司</t>
  </si>
  <si>
    <t>生态城</t>
  </si>
  <si>
    <t>华峰测控技术（天津）有限责任公司</t>
  </si>
  <si>
    <t>MA05UG3U3</t>
  </si>
  <si>
    <t>中煤科工（天津）清洁能源研究院有限公司</t>
  </si>
  <si>
    <t>MA05XFTH6</t>
  </si>
  <si>
    <t>天津市通盈石油技术开发有限公司</t>
  </si>
  <si>
    <t>075901452</t>
  </si>
  <si>
    <t>天津滨海新区梦依帘布艺店</t>
  </si>
  <si>
    <t>160045972</t>
  </si>
  <si>
    <t>天津凌视科技有限公司</t>
  </si>
  <si>
    <t>MA05Y0GE3</t>
  </si>
  <si>
    <t>天津派森科技有限责任公司</t>
  </si>
  <si>
    <t>67372154x</t>
  </si>
  <si>
    <t>钢之蓝建筑设计（天津）有限公司</t>
  </si>
  <si>
    <t>MA05U7L24</t>
  </si>
  <si>
    <t>天津大亚科技发展有限公司</t>
  </si>
  <si>
    <t>598734278</t>
  </si>
  <si>
    <t>天津永盛源通国际货运代理有限公司</t>
  </si>
  <si>
    <t>MA06X111X</t>
  </si>
  <si>
    <t>天津灵动生活文化传播有限公司</t>
  </si>
  <si>
    <t>MA05J46P9</t>
  </si>
  <si>
    <t>天津国康泰节能科技有限公司</t>
  </si>
  <si>
    <t>300332103</t>
  </si>
  <si>
    <t>天津生态城世茂新纪元投资开发有限公司</t>
  </si>
  <si>
    <t>697402025</t>
  </si>
  <si>
    <t>国绿空间模块装备（天津）有限公司</t>
  </si>
  <si>
    <t>586401759</t>
  </si>
  <si>
    <t>青果灵动（天津）科技有限公司</t>
  </si>
  <si>
    <t>MA05KNUN2</t>
  </si>
  <si>
    <t>天津市旺居物业管理有限公司</t>
  </si>
  <si>
    <t>MA06ALTM9</t>
  </si>
  <si>
    <t>行名（天津）传媒科技有限公司</t>
  </si>
  <si>
    <t>MA06L5E42</t>
  </si>
  <si>
    <t>上海宝龙商业地产管理有限公司天津滨海分公司</t>
  </si>
  <si>
    <t>MA05WC180</t>
  </si>
  <si>
    <t>天津德厚投资管理合伙企业（有限合伙）</t>
  </si>
  <si>
    <t>塘沽</t>
  </si>
  <si>
    <t>天津市海洋渔业有限公司</t>
  </si>
  <si>
    <t>103620333</t>
  </si>
  <si>
    <t>天津兴和市政工程有限公司</t>
  </si>
  <si>
    <t>786390513</t>
  </si>
  <si>
    <t>天津信为科技有限公司</t>
  </si>
  <si>
    <t>583257069</t>
  </si>
  <si>
    <t>天津信首科技有限公司</t>
  </si>
  <si>
    <t>671456703</t>
  </si>
  <si>
    <t>天津市昕和物业管理有限公司</t>
  </si>
  <si>
    <t>589771595</t>
  </si>
  <si>
    <t>天津市滨海新区渤海育才第三幼儿园</t>
  </si>
  <si>
    <t>MJY096795</t>
  </si>
  <si>
    <t>天津孚音生物科技发展有限公司</t>
  </si>
  <si>
    <t>690694942</t>
  </si>
  <si>
    <t>天津贝臣孕婴用品销售有限公司</t>
  </si>
  <si>
    <t>592920803</t>
  </si>
  <si>
    <t>天津市津堰建筑工程有限公司</t>
  </si>
  <si>
    <t>663055475</t>
  </si>
  <si>
    <t>天津华鹤食品有限公司</t>
  </si>
  <si>
    <t>71825435X</t>
  </si>
  <si>
    <t>天津爱卓育教育信息咨询有限公司</t>
  </si>
  <si>
    <t>MA05M3798</t>
  </si>
  <si>
    <t>天津信达典当有限公司</t>
  </si>
  <si>
    <t>300449379</t>
  </si>
  <si>
    <t>天津力诺科技股份有限公司</t>
  </si>
  <si>
    <t>697429324</t>
  </si>
  <si>
    <t>天津坤禾生物科技集团股份有限公司</t>
  </si>
  <si>
    <t>MA0706448</t>
  </si>
  <si>
    <t>天津合力得科技开发有限公司</t>
  </si>
  <si>
    <t>735459058</t>
  </si>
  <si>
    <t>天津滨海新区中远信达物流有限公司</t>
  </si>
  <si>
    <t>天津渤天顺科技股份有限公司</t>
  </si>
  <si>
    <t>57234903X</t>
  </si>
  <si>
    <t>天津沃德建设开发有限公司</t>
  </si>
  <si>
    <t>752232533</t>
  </si>
  <si>
    <t>天津文峰物业管理有限公司</t>
  </si>
  <si>
    <t>300388449</t>
  </si>
  <si>
    <t>天津市塘沽汇利建材租赁有限公司</t>
  </si>
  <si>
    <t>103663018</t>
  </si>
  <si>
    <t>天津市盛和实业发展有限公司</t>
  </si>
  <si>
    <t>718272873</t>
  </si>
  <si>
    <t>天津市沣艺园林绿化工程有限公司</t>
  </si>
  <si>
    <t>300587739</t>
  </si>
  <si>
    <t>天津市辰思科技有限公司</t>
  </si>
  <si>
    <t>066889869</t>
  </si>
  <si>
    <t>天津市泊瑞湾环保科技有限公司</t>
  </si>
  <si>
    <t>550361783</t>
  </si>
  <si>
    <t>天津麟鸿国际货运代理有限公司</t>
  </si>
  <si>
    <t>660337557</t>
  </si>
  <si>
    <t>天津锦源投资发展有限公司</t>
  </si>
  <si>
    <t>572332916</t>
  </si>
  <si>
    <t>天津金港祺机电设备有限公司</t>
  </si>
  <si>
    <t>68186820X</t>
  </si>
  <si>
    <t>天津建通管业有限公司</t>
  </si>
  <si>
    <t>725737288</t>
  </si>
  <si>
    <t>天津滨海博泰海事工程技术有限公司</t>
  </si>
  <si>
    <t>679441100</t>
  </si>
  <si>
    <t>天津滨海安保科技有限公司</t>
  </si>
  <si>
    <t>671490549</t>
  </si>
  <si>
    <t>天津滨海新区美欣门诊有限公司</t>
  </si>
  <si>
    <t>MA05K06F1</t>
  </si>
  <si>
    <t>天津中铁深投置业有限公司</t>
  </si>
  <si>
    <t>061204939</t>
  </si>
  <si>
    <t>谨勤商务咨询(天津)有限公司</t>
  </si>
  <si>
    <t>598722808</t>
  </si>
  <si>
    <t>金建(天津)置业投资有限责任公司</t>
  </si>
  <si>
    <t>780328532</t>
  </si>
  <si>
    <t>贝斯特斯科技(天津)股份有限公司</t>
  </si>
  <si>
    <t>690692525</t>
  </si>
  <si>
    <t>众润工程技术(天津)有限公司</t>
  </si>
  <si>
    <t>589751586</t>
  </si>
  <si>
    <t>天津中鸿建筑装饰工程有限公司</t>
  </si>
  <si>
    <t>MA05KXE26</t>
  </si>
  <si>
    <t>天津雅鑫混凝土有限公司</t>
  </si>
  <si>
    <t>773624755</t>
  </si>
  <si>
    <t>天津市鑫源茂模架工程有限公司</t>
  </si>
  <si>
    <t>300456405</t>
  </si>
  <si>
    <t>天津市塘沽经济开发区建设工程公司</t>
  </si>
  <si>
    <t>103638699</t>
  </si>
  <si>
    <t>天津市晶源船舶燃料销售有限公司</t>
  </si>
  <si>
    <t>681884920</t>
  </si>
  <si>
    <t>天津市晶煜建筑工程有限公司</t>
  </si>
  <si>
    <t>300718268</t>
  </si>
  <si>
    <t>天津宏鑫鑫达商贸有限公司</t>
  </si>
  <si>
    <t>660348731</t>
  </si>
  <si>
    <t>天津海上电子有限公司</t>
  </si>
  <si>
    <t>600582665</t>
  </si>
  <si>
    <t>天津冠石科技有限公司</t>
  </si>
  <si>
    <t>328665022</t>
  </si>
  <si>
    <t>天津大盛自动控制设备有限公司</t>
  </si>
  <si>
    <t>754842773</t>
  </si>
  <si>
    <t>河北金鼎建筑工程集团有限责任公司天津分公司</t>
  </si>
  <si>
    <t>MA06ELAD6</t>
  </si>
  <si>
    <t>亿百力(天津)科技发展有限公司</t>
  </si>
  <si>
    <t>328626533</t>
  </si>
  <si>
    <t>天津夏安财务咨询有限公司</t>
  </si>
  <si>
    <t>598720335</t>
  </si>
  <si>
    <t>天津塘沽海洋高新区滨都公用设施绿化工程有限公司</t>
  </si>
  <si>
    <t>758102078</t>
  </si>
  <si>
    <t>天津顺海达汽车维修服务有限公司</t>
  </si>
  <si>
    <t>340907987</t>
  </si>
  <si>
    <t>源盛(天津)投资发展有限公司</t>
  </si>
  <si>
    <t>550377187</t>
  </si>
  <si>
    <t>源恒(天津)投资发展有限公司</t>
  </si>
  <si>
    <t>694065262</t>
  </si>
  <si>
    <t>天津众安汽车销售有限公司</t>
  </si>
  <si>
    <t>091560846</t>
  </si>
  <si>
    <t>一重集团融资租赁有限公司</t>
  </si>
  <si>
    <t>MA069A8E4</t>
  </si>
  <si>
    <t>一重集团国际资源有限公司</t>
  </si>
  <si>
    <t>MA068U4W5</t>
  </si>
  <si>
    <t>天津自贸试验区纪泽物业服务有限公司</t>
  </si>
  <si>
    <t>MA05K14T6</t>
  </si>
  <si>
    <t>天津中环天地环境工程有限公司</t>
  </si>
  <si>
    <t>061267796</t>
  </si>
  <si>
    <t>天津中恒基集团有限公司</t>
  </si>
  <si>
    <t>MA05M9H12</t>
  </si>
  <si>
    <t>天津中鼎天一装饰工程有限公司</t>
  </si>
  <si>
    <t>MA05QWY58</t>
  </si>
  <si>
    <t>天津英来特科技发展有限公司</t>
  </si>
  <si>
    <t>MA05KK7J5</t>
  </si>
  <si>
    <t>天津思多而特临港仓储有限公司</t>
  </si>
  <si>
    <t>79725236X</t>
  </si>
  <si>
    <t>天津顺驰智云房地产经纪有限公司</t>
  </si>
  <si>
    <t>MA05QXFJ4</t>
  </si>
  <si>
    <t>天津市万吉成商贸有限公司</t>
  </si>
  <si>
    <t>MA05RAFH0</t>
  </si>
  <si>
    <t>天津市睿晟源建筑工程有限公司</t>
  </si>
  <si>
    <t>MA06FUF60</t>
  </si>
  <si>
    <t>天津市瑞亚达贸易有限公司</t>
  </si>
  <si>
    <t>663095514</t>
  </si>
  <si>
    <t>天津市东田电力工程有限公司</t>
  </si>
  <si>
    <t>679412035</t>
  </si>
  <si>
    <t>天津市滨海新区仲安海洋工程有限公司</t>
  </si>
  <si>
    <t>724499302</t>
  </si>
  <si>
    <t>天津世纪航凯电力科技有限公司</t>
  </si>
  <si>
    <t>300562806</t>
  </si>
  <si>
    <t>天津尚凡电子商务有限公司</t>
  </si>
  <si>
    <t>MA069LELX</t>
  </si>
  <si>
    <t>天津三友高尔夫训练有限公司</t>
  </si>
  <si>
    <t>741364012</t>
  </si>
  <si>
    <t>天津三金物流代理有限公司</t>
  </si>
  <si>
    <t>058715754</t>
  </si>
  <si>
    <t>天津瑞赢信科技发展有限公司</t>
  </si>
  <si>
    <t>MA0738044</t>
  </si>
  <si>
    <t>天津千帆国际货运代理有限公司</t>
  </si>
  <si>
    <t>300456333</t>
  </si>
  <si>
    <t>天津路安达运输有限公司</t>
  </si>
  <si>
    <t>091569752</t>
  </si>
  <si>
    <t>天津菱马中通运输服务有限公司</t>
  </si>
  <si>
    <t>550388740</t>
  </si>
  <si>
    <t>天津菱马中通汽车维修服务有限公司</t>
  </si>
  <si>
    <t>562655674</t>
  </si>
  <si>
    <t>天津临港置地投资发展有限公司</t>
  </si>
  <si>
    <t>596141372</t>
  </si>
  <si>
    <t>天津临港园林建设有限公司</t>
  </si>
  <si>
    <t>694069722</t>
  </si>
  <si>
    <t>天津市烟草公司塘沽分公司</t>
  </si>
  <si>
    <t>103620739</t>
  </si>
  <si>
    <t>天津临港投资开发有限公司</t>
  </si>
  <si>
    <t>073129040</t>
  </si>
  <si>
    <t>天津临港思多而特码头有限公司</t>
  </si>
  <si>
    <t>794975095</t>
  </si>
  <si>
    <t>天津临港建设开发有限公司</t>
  </si>
  <si>
    <t>752224170</t>
  </si>
  <si>
    <t>天津临港公用事业集团有限公司</t>
  </si>
  <si>
    <t>668801908</t>
  </si>
  <si>
    <t>天津口袋名师网络科技有限公司</t>
  </si>
  <si>
    <t>MA05J3MG4</t>
  </si>
  <si>
    <t>天津千米国际贸易有限公司</t>
  </si>
  <si>
    <t>天津利艾斯国际贸易有限公司</t>
  </si>
  <si>
    <t>天津市滨海新区塘沽市政工程公司</t>
  </si>
  <si>
    <t>天津汇知创新科技有限公司</t>
  </si>
  <si>
    <t>MA05XQ2Y3</t>
  </si>
  <si>
    <t>天津市艺丰佳业建筑装饰工程有限公司</t>
  </si>
  <si>
    <t>MA05MJ0Q6</t>
  </si>
  <si>
    <t>天津市广寅泰会计事务所有限公司</t>
  </si>
  <si>
    <t>拓普能量（天津）科技有限公司</t>
  </si>
  <si>
    <t>天津琦讯物流有限公司</t>
  </si>
  <si>
    <t>MA068NE32</t>
  </si>
  <si>
    <t>西姆（天津）国际贸易有限公司</t>
  </si>
  <si>
    <t>MA0795030</t>
  </si>
  <si>
    <t>天津津晟物流有限公司</t>
  </si>
  <si>
    <t>MA06BX192</t>
  </si>
  <si>
    <t>天津齐鲁武峰塑料制品有限公司</t>
  </si>
  <si>
    <t>天津信大科技有限公司</t>
  </si>
  <si>
    <t>MA05J15P4</t>
  </si>
  <si>
    <t>天津市滨海新区童心之翼幼儿园有限责任公司</t>
  </si>
  <si>
    <t>MA069EWJ9</t>
  </si>
  <si>
    <t>天津兴伟装饰工程有限公司</t>
  </si>
  <si>
    <t>MA05MC0A6</t>
  </si>
  <si>
    <t>天津海源市政工程有限公司</t>
  </si>
  <si>
    <t>天津锋创货运代理有限公司</t>
  </si>
  <si>
    <t>MA05XYDT4</t>
  </si>
  <si>
    <t>天津市鹏望建筑装饰工程有限公司</t>
  </si>
  <si>
    <t>MA05JTX20</t>
  </si>
  <si>
    <t>天津科罗德科技发展有限公司</t>
  </si>
  <si>
    <t>天津亿万华游艇贸易有限公司</t>
  </si>
  <si>
    <t>天津滨泽瑞集装箱活动房有限公司</t>
  </si>
  <si>
    <t>天津市高电电力工程有限公司</t>
  </si>
  <si>
    <t>天津正东晟建筑工程设计有限公司</t>
  </si>
  <si>
    <t>68474929X</t>
  </si>
  <si>
    <t>天津市滨海新区塘沽豪景建材营销中心</t>
  </si>
  <si>
    <t>L67217020</t>
  </si>
  <si>
    <t>天津市滨海新区祥羽孤独症康复中心</t>
  </si>
  <si>
    <t>天津川跃物流有限公司</t>
  </si>
  <si>
    <t>天津亿领通信设备安装工程有限公司</t>
  </si>
  <si>
    <t>天津朝凤建筑装饰工程有限公司</t>
  </si>
  <si>
    <t>MA05JMJ30</t>
  </si>
  <si>
    <t>天津市滨海新区塘沽宏宇技术开发有限公司</t>
  </si>
  <si>
    <t>创世映像影视文化有限公司</t>
  </si>
  <si>
    <t>MA05RNA56</t>
  </si>
  <si>
    <t>天津精诚运输服务有限公司</t>
  </si>
  <si>
    <t>天津云泰建筑安装工程有限公司</t>
  </si>
  <si>
    <t>天津市西联科技发展有限公司</t>
  </si>
  <si>
    <t>天津市滨海新区塘沽顺鑫美建材经销处</t>
  </si>
  <si>
    <t>MA05UYJ84</t>
  </si>
  <si>
    <t>天津市滨海新区塘沽苍盛隆建材经营部</t>
  </si>
  <si>
    <t>MA05QJ3JX</t>
  </si>
  <si>
    <t>天津鑫一鸣建筑装饰工程有限公司</t>
  </si>
  <si>
    <t>天津圣唯国际货运代理有限公司</t>
  </si>
  <si>
    <t>天津欧圆华机电设备销售有限公司</t>
  </si>
  <si>
    <t>天津英特客瑞物业服务有限公司</t>
  </si>
  <si>
    <t>蓝科（天津）科技开发有限公司</t>
  </si>
  <si>
    <t>MA05WMQ60</t>
  </si>
  <si>
    <t>天津浩荣机电设备有限公司</t>
  </si>
  <si>
    <t>天津盈文浩电线电缆销售有限公司</t>
  </si>
  <si>
    <t>34095429X</t>
  </si>
  <si>
    <t>天津登泰机电设备有限公司</t>
  </si>
  <si>
    <t>天津市六采凤凰建材有限公司</t>
  </si>
  <si>
    <t>天津市局儿餐饮管理有限公司</t>
  </si>
  <si>
    <t>天津市滨海新区马文静百货商行</t>
  </si>
  <si>
    <t>MA05PPW93</t>
  </si>
  <si>
    <t>天津班郢建筑工程有限公司</t>
  </si>
  <si>
    <t>MA05QEF31</t>
  </si>
  <si>
    <t>天津市滨海新区李续明百货商行</t>
  </si>
  <si>
    <t>L77575577</t>
  </si>
  <si>
    <t>天津闽诺工业设备销售有限公司</t>
  </si>
  <si>
    <t>天津市滨海新区金昊表行</t>
  </si>
  <si>
    <t>L75799489</t>
  </si>
  <si>
    <t>天津市滨海新区友鑫财务咨询服务中心</t>
  </si>
  <si>
    <t>MA069C2C5</t>
  </si>
  <si>
    <t>天津科丰机电技术发展有限公司</t>
  </si>
  <si>
    <t>天津自贸试验区郡秀长屏电子产品销售中心</t>
  </si>
  <si>
    <t>MA05QNX30</t>
  </si>
  <si>
    <t>天津鸿联物流有限公司</t>
  </si>
  <si>
    <t>天津欧克保洁服务有限公司</t>
  </si>
  <si>
    <t>中优物业管理（天津）有限公司</t>
  </si>
  <si>
    <t>天津天心宏源石油技术开发有限公司</t>
  </si>
  <si>
    <t>天津朗瑞会计咨询服务有限公司</t>
  </si>
  <si>
    <t>天津东直腾达贸易有限公司</t>
  </si>
  <si>
    <t>天津卓盈财务咨询有限公司</t>
  </si>
  <si>
    <t>天津瑞升金属工业有限公司</t>
  </si>
  <si>
    <t>天津市津城盈佳房地产经纪有限公司</t>
  </si>
  <si>
    <t>天津伊洛亚什国际贸易有限公司</t>
  </si>
  <si>
    <t>MA06W303X</t>
  </si>
  <si>
    <t>天津市滨海新区汇民益家百货超市</t>
  </si>
  <si>
    <t>MA05QDLG3</t>
  </si>
  <si>
    <t>天津才诺商贸有限公司</t>
  </si>
  <si>
    <t>天津市渤海芳达财务信息咨询服务有限公司</t>
  </si>
  <si>
    <t>天津市港信网络科技有限公司</t>
  </si>
  <si>
    <t>MA05JMBT2</t>
  </si>
  <si>
    <t>天津依路达安全科技有限公司</t>
  </si>
  <si>
    <t>华堡天建（天津）信息技术有限公司</t>
  </si>
  <si>
    <t>MA05KMCA9</t>
  </si>
  <si>
    <t>天津益康源医疗器械销售有限公司</t>
  </si>
  <si>
    <t>天津八方易通货运代理有限公司</t>
  </si>
  <si>
    <t>MA05UJPN4</t>
  </si>
  <si>
    <t>天津雨润天成商贸有限公司</t>
  </si>
  <si>
    <t>09376595X</t>
  </si>
  <si>
    <t>天津市滨海新区尚俊福商贸有限公司</t>
  </si>
  <si>
    <t>天津亚狐信息科技有限公司</t>
  </si>
  <si>
    <t>捷维科技（天津）有限公司</t>
  </si>
  <si>
    <t>天津世鹏嘉恒货运代理有限公司</t>
  </si>
  <si>
    <t>天津汇利鑫源商贸有限公司</t>
  </si>
  <si>
    <t>天津卓越机电工程有限公司</t>
  </si>
  <si>
    <t>MA05MQJ70</t>
  </si>
  <si>
    <t>天津中天新锐教育科技有限公司</t>
  </si>
  <si>
    <t>天津泰雅餐饮服务有限公司</t>
  </si>
  <si>
    <t>MA05LF7A3</t>
  </si>
  <si>
    <t>天津阳光商旅旅行社有限公司</t>
  </si>
  <si>
    <t>金勋国际货运代理（天津）有限公司</t>
  </si>
  <si>
    <t>MA05X5RD3</t>
  </si>
  <si>
    <t>天津亿峰泉粮油贸易有限公司</t>
  </si>
  <si>
    <t>MA05NEJY4</t>
  </si>
  <si>
    <t>天津市星树文化交流有限公司</t>
  </si>
  <si>
    <t>MA05J71R1</t>
  </si>
  <si>
    <t>辽宁飞思海洋科技有限公司天津分公司</t>
  </si>
  <si>
    <t>MA05LKPD6</t>
  </si>
  <si>
    <t>天津梦宇报关服务有限公司</t>
  </si>
  <si>
    <t>天津市民乐建材销售有限公司</t>
  </si>
  <si>
    <t>天津毅桥资产管理有限公司</t>
  </si>
  <si>
    <t>MA05J2UD8</t>
  </si>
  <si>
    <t>天津市世纪鸿川建材经销处</t>
  </si>
  <si>
    <t>MA05PC6C7</t>
  </si>
  <si>
    <t>天津市滨海新区东鹏家居经销中心</t>
  </si>
  <si>
    <t>L82669551</t>
  </si>
  <si>
    <t>天津天质检测技术有限公司</t>
  </si>
  <si>
    <t>一辉物流（深圳）有限公司天津分公司</t>
  </si>
  <si>
    <t>MA06N042X</t>
  </si>
  <si>
    <t>天津强诚盛建筑工程有限公司</t>
  </si>
  <si>
    <t>MA06AAH10</t>
  </si>
  <si>
    <t>天津盛世富邦装饰工程有限公司</t>
  </si>
  <si>
    <t>天津天诚伟业建筑装饰工程有限公司</t>
  </si>
  <si>
    <t>MA05J7U72</t>
  </si>
  <si>
    <t>碧元清园林景观工程（天津）有限公司</t>
  </si>
  <si>
    <t>天津深达建设工程有限公司</t>
  </si>
  <si>
    <t>MA05MX001</t>
  </si>
  <si>
    <t>天津津通华智慧能源科技有限公司</t>
  </si>
  <si>
    <t>328685541</t>
  </si>
  <si>
    <t>天津津鲁资产管理有限公司</t>
  </si>
  <si>
    <t>300488298</t>
  </si>
  <si>
    <t>天津津汇源机电工程有限公司</t>
  </si>
  <si>
    <t>300300590</t>
  </si>
  <si>
    <t>天津吉田号食品有限公司</t>
  </si>
  <si>
    <t>600890123</t>
  </si>
  <si>
    <t>天津慧业恒通商贸有限公司</t>
  </si>
  <si>
    <t>093775349</t>
  </si>
  <si>
    <t>天津汇泽海洋科技有限公司</t>
  </si>
  <si>
    <t>061245634</t>
  </si>
  <si>
    <t>天津辉茂商贸有限公司</t>
  </si>
  <si>
    <t>MA05P5802</t>
  </si>
  <si>
    <t>天津港滨物业管理有限责任公司</t>
  </si>
  <si>
    <t>722992857</t>
  </si>
  <si>
    <t>天津鼎杉股权投资基金管理有限公司</t>
  </si>
  <si>
    <t>300614119</t>
  </si>
  <si>
    <t>天津丹骏国际贸易有限公司</t>
  </si>
  <si>
    <t>MA06EDE97</t>
  </si>
  <si>
    <t>天津大通资本控股有限公司</t>
  </si>
  <si>
    <t>MA05RQEW0</t>
  </si>
  <si>
    <t>天津昌宇报关行有限公司</t>
  </si>
  <si>
    <t>566132969</t>
  </si>
  <si>
    <t>天津渤鑫吊装运输服务有限公司</t>
  </si>
  <si>
    <t>754811926</t>
  </si>
  <si>
    <t>天津渤海巨石石油设备技术服务有限公司</t>
  </si>
  <si>
    <t>684720251</t>
  </si>
  <si>
    <t>天津贝馨家政服务有限公司</t>
  </si>
  <si>
    <t>MA05LMPD1</t>
  </si>
  <si>
    <t>天津佰全商贸有限公司</t>
  </si>
  <si>
    <t>749102076</t>
  </si>
  <si>
    <t>天津安信达商贸有限公司</t>
  </si>
  <si>
    <t>77734104X</t>
  </si>
  <si>
    <t>天津安拓悦迅企业管理咨询有限公司</t>
  </si>
  <si>
    <t>MA06E75G0</t>
  </si>
  <si>
    <t>上海宝龙商业地产管理有限公司天津自贸试验区分公司</t>
  </si>
  <si>
    <t>MA06B18D2</t>
  </si>
  <si>
    <t>天津同顺康科技发展有限公司</t>
  </si>
  <si>
    <t>MA05U0JX6</t>
  </si>
  <si>
    <t>中国海洋石油渤海有限公司</t>
  </si>
  <si>
    <t>103063338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</si>
</sst>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2"/>
      <color theme="1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22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23" fillId="0" borderId="0">
      <alignment vertical="center"/>
      <protection/>
    </xf>
    <xf numFmtId="0" fontId="43" fillId="0" borderId="0">
      <alignment vertical="center"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3" fillId="0" borderId="0">
      <alignment vertical="center"/>
      <protection/>
    </xf>
    <xf numFmtId="0" fontId="43" fillId="0" borderId="0">
      <alignment vertical="center"/>
      <protection/>
    </xf>
    <xf numFmtId="0" fontId="0" fillId="31" borderId="0" applyNumberFormat="0" applyBorder="0" applyAlignment="0" applyProtection="0"/>
    <xf numFmtId="0" fontId="44" fillId="16" borderId="0" applyNumberFormat="0" applyBorder="0" applyAlignment="0" applyProtection="0"/>
    <xf numFmtId="0" fontId="4" fillId="0" borderId="0">
      <alignment/>
      <protection/>
    </xf>
    <xf numFmtId="0" fontId="28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47" fillId="0" borderId="9" xfId="0" applyNumberFormat="1" applyFont="1" applyFill="1" applyBorder="1" applyAlignment="1">
      <alignment horizontal="left" vertical="center" wrapText="1"/>
    </xf>
    <xf numFmtId="49" fontId="0" fillId="0" borderId="9" xfId="79" applyNumberFormat="1" applyFont="1" applyFill="1" applyBorder="1" applyAlignment="1">
      <alignment horizontal="left" vertical="center" wrapText="1"/>
      <protection/>
    </xf>
    <xf numFmtId="1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right" vertical="center" wrapText="1"/>
    </xf>
    <xf numFmtId="1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10" fontId="0" fillId="0" borderId="10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right" vertical="center" wrapText="1"/>
    </xf>
    <xf numFmtId="0" fontId="49" fillId="0" borderId="9" xfId="0" applyFont="1" applyFill="1" applyBorder="1" applyAlignment="1">
      <alignment horizontal="left" vertical="center" wrapText="1"/>
    </xf>
    <xf numFmtId="10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right" vertical="center"/>
    </xf>
    <xf numFmtId="10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right" vertical="center" wrapText="1"/>
    </xf>
    <xf numFmtId="49" fontId="0" fillId="0" borderId="9" xfId="85" applyNumberFormat="1" applyFont="1" applyFill="1" applyBorder="1" applyAlignment="1">
      <alignment horizontal="left" vertical="center" wrapText="1"/>
      <protection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right" vertical="center" wrapText="1"/>
    </xf>
    <xf numFmtId="49" fontId="48" fillId="0" borderId="9" xfId="85" applyNumberFormat="1" applyFont="1" applyFill="1" applyBorder="1" applyAlignment="1">
      <alignment horizontal="left" vertical="center" wrapText="1"/>
      <protection/>
    </xf>
    <xf numFmtId="10" fontId="48" fillId="0" borderId="12" xfId="0" applyNumberFormat="1" applyFont="1" applyFill="1" applyBorder="1" applyAlignment="1">
      <alignment horizontal="left" vertical="center" wrapText="1"/>
    </xf>
    <xf numFmtId="0" fontId="0" fillId="0" borderId="0" xfId="94" applyFont="1" applyFill="1" applyBorder="1" applyAlignment="1">
      <alignment horizontal="right" vertical="center"/>
      <protection/>
    </xf>
    <xf numFmtId="49" fontId="0" fillId="0" borderId="9" xfId="0" applyNumberFormat="1" applyFont="1" applyFill="1" applyBorder="1" applyAlignment="1">
      <alignment horizontal="left" vertical="center"/>
    </xf>
    <xf numFmtId="10" fontId="48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/>
    </xf>
    <xf numFmtId="10" fontId="0" fillId="0" borderId="9" xfId="25" applyNumberFormat="1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right" vertical="center"/>
    </xf>
    <xf numFmtId="10" fontId="0" fillId="0" borderId="9" xfId="25" applyNumberFormat="1" applyFont="1" applyFill="1" applyBorder="1" applyAlignment="1">
      <alignment horizontal="left" vertical="center"/>
    </xf>
    <xf numFmtId="176" fontId="32" fillId="0" borderId="9" xfId="0" applyNumberFormat="1" applyFont="1" applyFill="1" applyBorder="1" applyAlignment="1">
      <alignment horizontal="right" vertical="center"/>
    </xf>
    <xf numFmtId="176" fontId="48" fillId="0" borderId="9" xfId="0" applyNumberFormat="1" applyFont="1" applyFill="1" applyBorder="1" applyAlignment="1">
      <alignment horizontal="right" vertical="center"/>
    </xf>
    <xf numFmtId="49" fontId="0" fillId="0" borderId="9" xfId="79" applyNumberFormat="1" applyFont="1" applyFill="1" applyBorder="1" applyAlignment="1">
      <alignment horizontal="left" vertical="center"/>
      <protection/>
    </xf>
    <xf numFmtId="10" fontId="0" fillId="0" borderId="9" xfId="79" applyNumberFormat="1" applyFont="1" applyFill="1" applyBorder="1" applyAlignment="1">
      <alignment horizontal="left" vertical="center"/>
      <protection/>
    </xf>
    <xf numFmtId="176" fontId="0" fillId="0" borderId="9" xfId="79" applyNumberFormat="1" applyFont="1" applyFill="1" applyBorder="1" applyAlignment="1">
      <alignment horizontal="right" vertical="center"/>
      <protection/>
    </xf>
    <xf numFmtId="176" fontId="0" fillId="0" borderId="9" xfId="0" applyNumberFormat="1" applyFont="1" applyFill="1" applyBorder="1" applyAlignment="1">
      <alignment horizontal="right" vertical="center" wrapText="1"/>
    </xf>
    <xf numFmtId="0" fontId="0" fillId="0" borderId="9" xfId="79" applyFont="1" applyFill="1" applyBorder="1" applyAlignment="1">
      <alignment horizontal="left" vertical="center"/>
      <protection/>
    </xf>
    <xf numFmtId="0" fontId="0" fillId="0" borderId="9" xfId="79" applyFont="1" applyFill="1" applyBorder="1" applyAlignment="1">
      <alignment horizontal="right" vertical="center"/>
      <protection/>
    </xf>
    <xf numFmtId="10" fontId="0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8" fillId="0" borderId="9" xfId="0" applyNumberFormat="1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/>
    </xf>
    <xf numFmtId="10" fontId="48" fillId="0" borderId="12" xfId="0" applyNumberFormat="1" applyFont="1" applyFill="1" applyBorder="1" applyAlignment="1">
      <alignment horizontal="left" vertical="center"/>
    </xf>
    <xf numFmtId="176" fontId="48" fillId="0" borderId="12" xfId="0" applyNumberFormat="1" applyFont="1" applyFill="1" applyBorder="1" applyAlignment="1">
      <alignment horizontal="right" vertical="center"/>
    </xf>
    <xf numFmtId="10" fontId="48" fillId="0" borderId="11" xfId="0" applyNumberFormat="1" applyFont="1" applyFill="1" applyBorder="1" applyAlignment="1">
      <alignment horizontal="left" vertical="center"/>
    </xf>
    <xf numFmtId="0" fontId="0" fillId="0" borderId="9" xfId="79" applyNumberFormat="1" applyFont="1" applyFill="1" applyBorder="1" applyAlignment="1">
      <alignment horizontal="left" vertical="center" wrapText="1"/>
      <protection/>
    </xf>
    <xf numFmtId="10" fontId="48" fillId="0" borderId="11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right" vertical="center" wrapText="1"/>
    </xf>
    <xf numFmtId="0" fontId="0" fillId="0" borderId="9" xfId="79" applyNumberFormat="1" applyFont="1" applyFill="1" applyBorder="1" applyAlignment="1">
      <alignment horizontal="right" vertical="center" wrapText="1"/>
      <protection/>
    </xf>
    <xf numFmtId="0" fontId="0" fillId="0" borderId="9" xfId="79" applyFont="1" applyFill="1" applyBorder="1" applyAlignment="1">
      <alignment horizontal="right" vertical="center" wrapText="1"/>
      <protection/>
    </xf>
    <xf numFmtId="49" fontId="48" fillId="0" borderId="9" xfId="79" applyNumberFormat="1" applyFont="1" applyFill="1" applyBorder="1" applyAlignment="1">
      <alignment horizontal="left" vertical="center" wrapText="1"/>
      <protection/>
    </xf>
    <xf numFmtId="0" fontId="0" fillId="0" borderId="12" xfId="0" applyNumberFormat="1" applyFont="1" applyFill="1" applyBorder="1" applyAlignment="1">
      <alignment horizontal="right" vertical="center" wrapText="1"/>
    </xf>
    <xf numFmtId="10" fontId="48" fillId="0" borderId="13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right" vertical="center" wrapTex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15 2 2 2 2" xfId="44"/>
    <cellStyle name="汇总" xfId="45"/>
    <cellStyle name="好" xfId="46"/>
    <cellStyle name="常规 16" xfId="47"/>
    <cellStyle name="常规 21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常规 21 2" xfId="66"/>
    <cellStyle name="40% - 强调文字颜色 6" xfId="67"/>
    <cellStyle name="适中 2" xfId="68"/>
    <cellStyle name="常规 2 10" xfId="69"/>
    <cellStyle name="60% - 强调文字颜色 6" xfId="70"/>
    <cellStyle name="常规 13" xfId="71"/>
    <cellStyle name="常规 14" xfId="72"/>
    <cellStyle name="常规 10 2 2" xfId="73"/>
    <cellStyle name="常规 4 2" xfId="74"/>
    <cellStyle name="常规 17" xfId="75"/>
    <cellStyle name="常规 22" xfId="76"/>
    <cellStyle name="常规 19" xfId="77"/>
    <cellStyle name="常规 20" xfId="78"/>
    <cellStyle name="常规 2" xfId="79"/>
    <cellStyle name="常规 2 6 3 2" xfId="80"/>
    <cellStyle name="常规 15 2 2 2" xfId="81"/>
    <cellStyle name="常规 2 6 3" xfId="82"/>
    <cellStyle name="常规 20 2" xfId="83"/>
    <cellStyle name="常规 2 2 2 2 2" xfId="84"/>
    <cellStyle name="常规 2 2" xfId="85"/>
    <cellStyle name="常规 23" xfId="86"/>
    <cellStyle name="常规 2 8 2" xfId="87"/>
    <cellStyle name="常规 11 2 2" xfId="88"/>
    <cellStyle name="常规 3 3 3 2" xfId="89"/>
    <cellStyle name="常规 19 2" xfId="90"/>
    <cellStyle name="百分比 2" xfId="91"/>
    <cellStyle name="常规 178" xfId="92"/>
    <cellStyle name="常规 3 3" xfId="93"/>
    <cellStyle name="常规 3" xfId="9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4"/>
  <sheetViews>
    <sheetView tabSelected="1" zoomScaleSheetLayoutView="100" workbookViewId="0" topLeftCell="A738">
      <selection activeCell="C749" sqref="C749"/>
    </sheetView>
  </sheetViews>
  <sheetFormatPr defaultColWidth="9.00390625" defaultRowHeight="15"/>
  <cols>
    <col min="1" max="1" width="4.7109375" style="4" customWidth="1"/>
    <col min="2" max="2" width="10.421875" style="4" customWidth="1"/>
    <col min="3" max="3" width="50.57421875" style="5" customWidth="1"/>
    <col min="4" max="4" width="12.140625" style="4" customWidth="1"/>
    <col min="5" max="5" width="11.7109375" style="4" customWidth="1"/>
    <col min="6" max="6" width="12.8515625" style="4" bestFit="1" customWidth="1"/>
    <col min="7" max="16384" width="9.00390625" style="4" customWidth="1"/>
  </cols>
  <sheetData>
    <row r="1" spans="1:6" s="1" customFormat="1" ht="69" customHeight="1">
      <c r="A1" s="6" t="s">
        <v>0</v>
      </c>
      <c r="B1" s="6"/>
      <c r="C1" s="6"/>
      <c r="D1" s="6"/>
      <c r="E1" s="6"/>
      <c r="F1" s="6"/>
    </row>
    <row r="2" spans="1:5" s="1" customFormat="1" ht="24" customHeight="1">
      <c r="A2" s="7" t="s">
        <v>1</v>
      </c>
      <c r="B2" s="7"/>
      <c r="C2" s="8"/>
      <c r="D2" s="9"/>
      <c r="E2" s="9" t="s">
        <v>2</v>
      </c>
    </row>
    <row r="3" spans="1:6" s="2" customFormat="1" ht="45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</row>
    <row r="4" spans="1:6" s="3" customFormat="1" ht="27">
      <c r="A4" s="11">
        <v>1</v>
      </c>
      <c r="B4" s="12" t="s">
        <v>9</v>
      </c>
      <c r="C4" s="13" t="s">
        <v>10</v>
      </c>
      <c r="D4" s="13" t="s">
        <v>11</v>
      </c>
      <c r="E4" s="14">
        <v>0.0137</v>
      </c>
      <c r="F4" s="15">
        <v>68024.36</v>
      </c>
    </row>
    <row r="5" spans="1:6" s="3" customFormat="1" ht="27">
      <c r="A5" s="11">
        <v>2</v>
      </c>
      <c r="B5" s="12" t="s">
        <v>9</v>
      </c>
      <c r="C5" s="16" t="s">
        <v>12</v>
      </c>
      <c r="D5" s="16" t="str">
        <f>"738451182"</f>
        <v>738451182</v>
      </c>
      <c r="E5" s="14">
        <v>0</v>
      </c>
      <c r="F5" s="17">
        <v>204</v>
      </c>
    </row>
    <row r="6" spans="1:6" s="3" customFormat="1" ht="27">
      <c r="A6" s="11">
        <v>3</v>
      </c>
      <c r="B6" s="12" t="s">
        <v>9</v>
      </c>
      <c r="C6" s="16" t="s">
        <v>13</v>
      </c>
      <c r="D6" s="16" t="s">
        <v>14</v>
      </c>
      <c r="E6" s="14">
        <v>0</v>
      </c>
      <c r="F6" s="15">
        <v>201.84</v>
      </c>
    </row>
    <row r="7" spans="1:6" s="3" customFormat="1" ht="27">
      <c r="A7" s="11">
        <v>4</v>
      </c>
      <c r="B7" s="12" t="s">
        <v>9</v>
      </c>
      <c r="C7" s="16" t="s">
        <v>15</v>
      </c>
      <c r="D7" s="16" t="str">
        <f>"767637680"</f>
        <v>767637680</v>
      </c>
      <c r="E7" s="14">
        <v>0</v>
      </c>
      <c r="F7" s="15">
        <v>420</v>
      </c>
    </row>
    <row r="8" spans="1:6" s="3" customFormat="1" ht="27">
      <c r="A8" s="11">
        <v>5</v>
      </c>
      <c r="B8" s="12" t="s">
        <v>9</v>
      </c>
      <c r="C8" s="16" t="s">
        <v>16</v>
      </c>
      <c r="D8" s="16" t="str">
        <f>"069872966"</f>
        <v>069872966</v>
      </c>
      <c r="E8" s="14">
        <v>0</v>
      </c>
      <c r="F8" s="15">
        <v>815.52</v>
      </c>
    </row>
    <row r="9" spans="1:6" s="3" customFormat="1" ht="27">
      <c r="A9" s="11">
        <v>6</v>
      </c>
      <c r="B9" s="12" t="s">
        <v>9</v>
      </c>
      <c r="C9" s="16" t="s">
        <v>17</v>
      </c>
      <c r="D9" s="16" t="str">
        <f>"675969792"</f>
        <v>675969792</v>
      </c>
      <c r="E9" s="14">
        <v>0</v>
      </c>
      <c r="F9" s="15">
        <v>1879.06</v>
      </c>
    </row>
    <row r="10" spans="1:6" s="3" customFormat="1" ht="27">
      <c r="A10" s="11">
        <v>7</v>
      </c>
      <c r="B10" s="12" t="s">
        <v>9</v>
      </c>
      <c r="C10" s="16" t="s">
        <v>18</v>
      </c>
      <c r="D10" s="16" t="str">
        <f>"679410160"</f>
        <v>679410160</v>
      </c>
      <c r="E10" s="18">
        <v>0</v>
      </c>
      <c r="F10" s="17">
        <v>1796.98</v>
      </c>
    </row>
    <row r="11" spans="1:6" s="3" customFormat="1" ht="27">
      <c r="A11" s="11">
        <v>8</v>
      </c>
      <c r="B11" s="12" t="s">
        <v>9</v>
      </c>
      <c r="C11" s="16" t="s">
        <v>19</v>
      </c>
      <c r="D11" s="16" t="s">
        <v>20</v>
      </c>
      <c r="E11" s="14">
        <v>0</v>
      </c>
      <c r="F11" s="17">
        <v>210</v>
      </c>
    </row>
    <row r="12" spans="1:6" s="3" customFormat="1" ht="27">
      <c r="A12" s="11">
        <v>9</v>
      </c>
      <c r="B12" s="12" t="s">
        <v>9</v>
      </c>
      <c r="C12" s="16" t="s">
        <v>21</v>
      </c>
      <c r="D12" s="16" t="s">
        <v>22</v>
      </c>
      <c r="E12" s="14">
        <v>0</v>
      </c>
      <c r="F12" s="15">
        <v>600</v>
      </c>
    </row>
    <row r="13" spans="1:6" s="3" customFormat="1" ht="27">
      <c r="A13" s="11">
        <v>10</v>
      </c>
      <c r="B13" s="12" t="s">
        <v>9</v>
      </c>
      <c r="C13" s="16" t="s">
        <v>23</v>
      </c>
      <c r="D13" s="16" t="s">
        <v>24</v>
      </c>
      <c r="E13" s="14">
        <v>0</v>
      </c>
      <c r="F13" s="15">
        <v>707.25</v>
      </c>
    </row>
    <row r="14" spans="1:6" s="4" customFormat="1" ht="27">
      <c r="A14" s="11">
        <v>11</v>
      </c>
      <c r="B14" s="12" t="s">
        <v>9</v>
      </c>
      <c r="C14" s="16" t="s">
        <v>25</v>
      </c>
      <c r="D14" s="16" t="str">
        <f>"341027332"</f>
        <v>341027332</v>
      </c>
      <c r="E14" s="14">
        <v>0</v>
      </c>
      <c r="F14" s="17">
        <v>1090.64</v>
      </c>
    </row>
    <row r="15" spans="1:6" s="4" customFormat="1" ht="27">
      <c r="A15" s="11">
        <v>12</v>
      </c>
      <c r="B15" s="12" t="s">
        <v>9</v>
      </c>
      <c r="C15" s="16" t="s">
        <v>26</v>
      </c>
      <c r="D15" s="16" t="str">
        <f>"789377373"</f>
        <v>789377373</v>
      </c>
      <c r="E15" s="14">
        <v>0.0417</v>
      </c>
      <c r="F15" s="17">
        <v>5360.18</v>
      </c>
    </row>
    <row r="16" spans="1:6" s="4" customFormat="1" ht="27">
      <c r="A16" s="11">
        <v>13</v>
      </c>
      <c r="B16" s="12" t="s">
        <v>9</v>
      </c>
      <c r="C16" s="16" t="s">
        <v>27</v>
      </c>
      <c r="D16" s="16" t="s">
        <v>28</v>
      </c>
      <c r="E16" s="14">
        <v>0</v>
      </c>
      <c r="F16" s="15">
        <v>857.82</v>
      </c>
    </row>
    <row r="17" spans="1:6" s="4" customFormat="1" ht="27">
      <c r="A17" s="11">
        <v>14</v>
      </c>
      <c r="B17" s="12" t="s">
        <v>9</v>
      </c>
      <c r="C17" s="16" t="s">
        <v>29</v>
      </c>
      <c r="D17" s="16" t="str">
        <f>"300659122"</f>
        <v>300659122</v>
      </c>
      <c r="E17" s="14">
        <v>0</v>
      </c>
      <c r="F17" s="17">
        <v>715.48</v>
      </c>
    </row>
    <row r="18" spans="1:6" s="4" customFormat="1" ht="27">
      <c r="A18" s="11">
        <v>15</v>
      </c>
      <c r="B18" s="12" t="s">
        <v>9</v>
      </c>
      <c r="C18" s="16" t="s">
        <v>30</v>
      </c>
      <c r="D18" s="16" t="s">
        <v>31</v>
      </c>
      <c r="E18" s="14">
        <v>0</v>
      </c>
      <c r="F18" s="17">
        <v>798.18</v>
      </c>
    </row>
    <row r="19" spans="1:6" s="4" customFormat="1" ht="27">
      <c r="A19" s="11">
        <v>16</v>
      </c>
      <c r="B19" s="12" t="s">
        <v>9</v>
      </c>
      <c r="C19" s="16" t="s">
        <v>32</v>
      </c>
      <c r="D19" s="16" t="s">
        <v>33</v>
      </c>
      <c r="E19" s="14">
        <v>0</v>
      </c>
      <c r="F19" s="17">
        <v>644.6</v>
      </c>
    </row>
    <row r="20" spans="1:6" s="4" customFormat="1" ht="27">
      <c r="A20" s="11">
        <v>17</v>
      </c>
      <c r="B20" s="12" t="s">
        <v>9</v>
      </c>
      <c r="C20" s="16" t="s">
        <v>34</v>
      </c>
      <c r="D20" s="16" t="str">
        <f>"700507048"</f>
        <v>700507048</v>
      </c>
      <c r="E20" s="14">
        <v>0.0714</v>
      </c>
      <c r="F20" s="15">
        <v>3036.12</v>
      </c>
    </row>
    <row r="21" spans="1:6" s="4" customFormat="1" ht="27">
      <c r="A21" s="11">
        <v>18</v>
      </c>
      <c r="B21" s="12" t="s">
        <v>9</v>
      </c>
      <c r="C21" s="16" t="s">
        <v>35</v>
      </c>
      <c r="D21" s="16" t="str">
        <f>"553446766"</f>
        <v>553446766</v>
      </c>
      <c r="E21" s="14">
        <v>0</v>
      </c>
      <c r="F21" s="15">
        <v>1516.1</v>
      </c>
    </row>
    <row r="22" spans="1:6" s="4" customFormat="1" ht="27">
      <c r="A22" s="11">
        <v>19</v>
      </c>
      <c r="B22" s="12" t="s">
        <v>9</v>
      </c>
      <c r="C22" s="16" t="s">
        <v>36</v>
      </c>
      <c r="D22" s="16" t="str">
        <f>"328596960"</f>
        <v>328596960</v>
      </c>
      <c r="E22" s="14">
        <v>0</v>
      </c>
      <c r="F22" s="15">
        <v>4698.82</v>
      </c>
    </row>
    <row r="23" spans="1:6" s="4" customFormat="1" ht="27">
      <c r="A23" s="11">
        <v>20</v>
      </c>
      <c r="B23" s="12" t="s">
        <v>9</v>
      </c>
      <c r="C23" s="16" t="s">
        <v>37</v>
      </c>
      <c r="D23" s="16" t="str">
        <f>"300652756"</f>
        <v>300652756</v>
      </c>
      <c r="E23" s="14">
        <v>0</v>
      </c>
      <c r="F23" s="17">
        <v>1412</v>
      </c>
    </row>
    <row r="24" spans="1:6" s="4" customFormat="1" ht="27">
      <c r="A24" s="11">
        <v>21</v>
      </c>
      <c r="B24" s="12" t="s">
        <v>9</v>
      </c>
      <c r="C24" s="16" t="s">
        <v>38</v>
      </c>
      <c r="D24" s="16" t="s">
        <v>39</v>
      </c>
      <c r="E24" s="14">
        <v>0</v>
      </c>
      <c r="F24" s="17">
        <v>302.76</v>
      </c>
    </row>
    <row r="25" spans="1:6" s="4" customFormat="1" ht="27">
      <c r="A25" s="11">
        <v>22</v>
      </c>
      <c r="B25" s="12" t="s">
        <v>9</v>
      </c>
      <c r="C25" s="16" t="s">
        <v>40</v>
      </c>
      <c r="D25" s="16" t="str">
        <f>"797250137"</f>
        <v>797250137</v>
      </c>
      <c r="E25" s="14">
        <v>0</v>
      </c>
      <c r="F25" s="17">
        <v>2035.22</v>
      </c>
    </row>
    <row r="26" spans="1:6" s="4" customFormat="1" ht="27">
      <c r="A26" s="11">
        <v>23</v>
      </c>
      <c r="B26" s="12" t="s">
        <v>9</v>
      </c>
      <c r="C26" s="16" t="s">
        <v>41</v>
      </c>
      <c r="D26" s="16" t="s">
        <v>42</v>
      </c>
      <c r="E26" s="14">
        <v>0</v>
      </c>
      <c r="F26" s="17">
        <v>269.12</v>
      </c>
    </row>
    <row r="27" spans="1:6" s="4" customFormat="1" ht="27">
      <c r="A27" s="11">
        <v>24</v>
      </c>
      <c r="B27" s="12" t="s">
        <v>9</v>
      </c>
      <c r="C27" s="16" t="s">
        <v>43</v>
      </c>
      <c r="D27" s="16" t="s">
        <v>44</v>
      </c>
      <c r="E27" s="14">
        <v>0</v>
      </c>
      <c r="F27" s="15">
        <v>630.75</v>
      </c>
    </row>
    <row r="28" spans="1:6" s="4" customFormat="1" ht="27">
      <c r="A28" s="11">
        <v>25</v>
      </c>
      <c r="B28" s="12" t="s">
        <v>9</v>
      </c>
      <c r="C28" s="16" t="s">
        <v>45</v>
      </c>
      <c r="D28" s="16" t="str">
        <f>"566127115"</f>
        <v>566127115</v>
      </c>
      <c r="E28" s="14">
        <v>0</v>
      </c>
      <c r="F28" s="17">
        <v>1041.36</v>
      </c>
    </row>
    <row r="29" spans="1:6" s="4" customFormat="1" ht="27">
      <c r="A29" s="11">
        <v>26</v>
      </c>
      <c r="B29" s="12" t="s">
        <v>9</v>
      </c>
      <c r="C29" s="16" t="s">
        <v>46</v>
      </c>
      <c r="D29" s="16" t="str">
        <f>"300424526"</f>
        <v>300424526</v>
      </c>
      <c r="E29" s="14">
        <v>0</v>
      </c>
      <c r="F29" s="17">
        <v>933.68</v>
      </c>
    </row>
    <row r="30" spans="1:6" s="4" customFormat="1" ht="27">
      <c r="A30" s="11">
        <v>27</v>
      </c>
      <c r="B30" s="12" t="s">
        <v>9</v>
      </c>
      <c r="C30" s="16" t="s">
        <v>47</v>
      </c>
      <c r="D30" s="16" t="str">
        <f>"684741909"</f>
        <v>684741909</v>
      </c>
      <c r="E30" s="14">
        <v>0</v>
      </c>
      <c r="F30" s="17">
        <v>2970</v>
      </c>
    </row>
    <row r="31" spans="1:6" s="4" customFormat="1" ht="27">
      <c r="A31" s="11">
        <v>28</v>
      </c>
      <c r="B31" s="12" t="s">
        <v>9</v>
      </c>
      <c r="C31" s="16" t="s">
        <v>48</v>
      </c>
      <c r="D31" s="16" t="str">
        <f>"668820594"</f>
        <v>668820594</v>
      </c>
      <c r="E31" s="14">
        <v>0</v>
      </c>
      <c r="F31" s="17">
        <v>31228.29</v>
      </c>
    </row>
    <row r="32" spans="1:6" s="4" customFormat="1" ht="27">
      <c r="A32" s="11">
        <v>29</v>
      </c>
      <c r="B32" s="12" t="s">
        <v>9</v>
      </c>
      <c r="C32" s="16" t="s">
        <v>49</v>
      </c>
      <c r="D32" s="16" t="str">
        <f>"663096322"</f>
        <v>663096322</v>
      </c>
      <c r="E32" s="14">
        <v>0</v>
      </c>
      <c r="F32" s="17">
        <v>1369.68</v>
      </c>
    </row>
    <row r="33" spans="1:6" s="4" customFormat="1" ht="27">
      <c r="A33" s="11">
        <v>30</v>
      </c>
      <c r="B33" s="12" t="s">
        <v>9</v>
      </c>
      <c r="C33" s="16" t="s">
        <v>50</v>
      </c>
      <c r="D33" s="16" t="s">
        <v>51</v>
      </c>
      <c r="E33" s="14">
        <v>0</v>
      </c>
      <c r="F33" s="17">
        <v>3580</v>
      </c>
    </row>
    <row r="34" spans="1:6" s="4" customFormat="1" ht="27">
      <c r="A34" s="11">
        <v>31</v>
      </c>
      <c r="B34" s="12" t="s">
        <v>9</v>
      </c>
      <c r="C34" s="16" t="s">
        <v>52</v>
      </c>
      <c r="D34" s="16" t="str">
        <f>"700597012"</f>
        <v>700597012</v>
      </c>
      <c r="E34" s="14">
        <v>0</v>
      </c>
      <c r="F34" s="17">
        <v>37310.17</v>
      </c>
    </row>
    <row r="35" spans="1:6" s="4" customFormat="1" ht="27">
      <c r="A35" s="11">
        <v>32</v>
      </c>
      <c r="B35" s="12" t="s">
        <v>9</v>
      </c>
      <c r="C35" s="16" t="s">
        <v>53</v>
      </c>
      <c r="D35" s="16" t="str">
        <f>"103760352"</f>
        <v>103760352</v>
      </c>
      <c r="E35" s="14">
        <v>0</v>
      </c>
      <c r="F35" s="17">
        <v>8689.59</v>
      </c>
    </row>
    <row r="36" spans="1:6" s="4" customFormat="1" ht="27">
      <c r="A36" s="11">
        <v>33</v>
      </c>
      <c r="B36" s="12" t="s">
        <v>9</v>
      </c>
      <c r="C36" s="16" t="s">
        <v>54</v>
      </c>
      <c r="D36" s="16" t="str">
        <f>"592947643"</f>
        <v>592947643</v>
      </c>
      <c r="E36" s="14">
        <v>0</v>
      </c>
      <c r="F36" s="17">
        <v>594</v>
      </c>
    </row>
    <row r="37" spans="1:6" s="4" customFormat="1" ht="27">
      <c r="A37" s="11">
        <v>34</v>
      </c>
      <c r="B37" s="12" t="s">
        <v>9</v>
      </c>
      <c r="C37" s="16" t="s">
        <v>55</v>
      </c>
      <c r="D37" s="16" t="s">
        <v>56</v>
      </c>
      <c r="E37" s="14">
        <v>0</v>
      </c>
      <c r="F37" s="17">
        <v>5756.4</v>
      </c>
    </row>
    <row r="38" spans="1:6" s="4" customFormat="1" ht="27">
      <c r="A38" s="11">
        <v>35</v>
      </c>
      <c r="B38" s="12" t="s">
        <v>9</v>
      </c>
      <c r="C38" s="16" t="s">
        <v>57</v>
      </c>
      <c r="D38" s="16" t="str">
        <f>"735449108"</f>
        <v>735449108</v>
      </c>
      <c r="E38" s="14">
        <v>0.0833</v>
      </c>
      <c r="F38" s="17">
        <v>3103.96</v>
      </c>
    </row>
    <row r="39" spans="1:6" s="4" customFormat="1" ht="27">
      <c r="A39" s="11">
        <v>36</v>
      </c>
      <c r="B39" s="12" t="s">
        <v>9</v>
      </c>
      <c r="C39" s="16" t="s">
        <v>58</v>
      </c>
      <c r="D39" s="16" t="s">
        <v>59</v>
      </c>
      <c r="E39" s="14">
        <v>0</v>
      </c>
      <c r="F39" s="17">
        <v>390</v>
      </c>
    </row>
    <row r="40" spans="1:6" s="4" customFormat="1" ht="27">
      <c r="A40" s="11">
        <v>37</v>
      </c>
      <c r="B40" s="12" t="s">
        <v>9</v>
      </c>
      <c r="C40" s="16" t="s">
        <v>60</v>
      </c>
      <c r="D40" s="16" t="s">
        <v>61</v>
      </c>
      <c r="E40" s="14">
        <v>0</v>
      </c>
      <c r="F40" s="17">
        <v>740.08</v>
      </c>
    </row>
    <row r="41" spans="1:6" s="4" customFormat="1" ht="27">
      <c r="A41" s="11">
        <v>38</v>
      </c>
      <c r="B41" s="12" t="s">
        <v>9</v>
      </c>
      <c r="C41" s="16" t="s">
        <v>62</v>
      </c>
      <c r="D41" s="16" t="s">
        <v>63</v>
      </c>
      <c r="E41" s="14">
        <v>0</v>
      </c>
      <c r="F41" s="17">
        <v>403.68</v>
      </c>
    </row>
    <row r="42" spans="1:6" s="4" customFormat="1" ht="27">
      <c r="A42" s="11">
        <v>39</v>
      </c>
      <c r="B42" s="12" t="s">
        <v>9</v>
      </c>
      <c r="C42" s="16" t="s">
        <v>64</v>
      </c>
      <c r="D42" s="16" t="str">
        <f>"780341753"</f>
        <v>780341753</v>
      </c>
      <c r="E42" s="14">
        <v>0</v>
      </c>
      <c r="F42" s="17">
        <v>282</v>
      </c>
    </row>
    <row r="43" spans="1:6" s="4" customFormat="1" ht="27">
      <c r="A43" s="11">
        <v>40</v>
      </c>
      <c r="B43" s="12" t="s">
        <v>9</v>
      </c>
      <c r="C43" s="16" t="s">
        <v>65</v>
      </c>
      <c r="D43" s="16" t="s">
        <v>66</v>
      </c>
      <c r="E43" s="14">
        <v>0</v>
      </c>
      <c r="F43" s="17">
        <v>1379.24</v>
      </c>
    </row>
    <row r="44" spans="1:6" s="4" customFormat="1" ht="27">
      <c r="A44" s="11">
        <v>41</v>
      </c>
      <c r="B44" s="12" t="s">
        <v>9</v>
      </c>
      <c r="C44" s="16" t="s">
        <v>67</v>
      </c>
      <c r="D44" s="16" t="s">
        <v>68</v>
      </c>
      <c r="E44" s="14">
        <v>0</v>
      </c>
      <c r="F44" s="15">
        <v>1060</v>
      </c>
    </row>
    <row r="45" spans="1:6" s="4" customFormat="1" ht="27">
      <c r="A45" s="11">
        <v>42</v>
      </c>
      <c r="B45" s="12" t="s">
        <v>9</v>
      </c>
      <c r="C45" s="16" t="s">
        <v>69</v>
      </c>
      <c r="D45" s="16" t="str">
        <f>"556506963"</f>
        <v>556506963</v>
      </c>
      <c r="E45" s="14">
        <v>0</v>
      </c>
      <c r="F45" s="17">
        <v>2089</v>
      </c>
    </row>
    <row r="46" spans="1:6" s="4" customFormat="1" ht="27">
      <c r="A46" s="11">
        <v>43</v>
      </c>
      <c r="B46" s="12" t="s">
        <v>9</v>
      </c>
      <c r="C46" s="16" t="s">
        <v>70</v>
      </c>
      <c r="D46" s="16" t="str">
        <f>"746673471"</f>
        <v>746673471</v>
      </c>
      <c r="E46" s="14">
        <v>0</v>
      </c>
      <c r="F46" s="17">
        <v>498</v>
      </c>
    </row>
    <row r="47" spans="1:6" s="4" customFormat="1" ht="27">
      <c r="A47" s="11">
        <v>44</v>
      </c>
      <c r="B47" s="12" t="s">
        <v>9</v>
      </c>
      <c r="C47" s="16" t="s">
        <v>71</v>
      </c>
      <c r="D47" s="16" t="str">
        <f>"550388716"</f>
        <v>550388716</v>
      </c>
      <c r="E47" s="14">
        <v>0</v>
      </c>
      <c r="F47" s="17">
        <v>3016.96</v>
      </c>
    </row>
    <row r="48" spans="1:6" s="4" customFormat="1" ht="27">
      <c r="A48" s="11">
        <v>45</v>
      </c>
      <c r="B48" s="12" t="s">
        <v>9</v>
      </c>
      <c r="C48" s="16" t="s">
        <v>72</v>
      </c>
      <c r="D48" s="16" t="str">
        <f>"725732698"</f>
        <v>725732698</v>
      </c>
      <c r="E48" s="14">
        <v>0</v>
      </c>
      <c r="F48" s="17">
        <v>743</v>
      </c>
    </row>
    <row r="49" spans="1:6" s="4" customFormat="1" ht="27">
      <c r="A49" s="11">
        <v>46</v>
      </c>
      <c r="B49" s="12" t="s">
        <v>9</v>
      </c>
      <c r="C49" s="16" t="s">
        <v>73</v>
      </c>
      <c r="D49" s="16" t="s">
        <v>74</v>
      </c>
      <c r="E49" s="14">
        <v>0</v>
      </c>
      <c r="F49" s="17">
        <v>2547.98</v>
      </c>
    </row>
    <row r="50" spans="1:6" s="4" customFormat="1" ht="27">
      <c r="A50" s="11">
        <v>47</v>
      </c>
      <c r="B50" s="12" t="s">
        <v>9</v>
      </c>
      <c r="C50" s="16" t="s">
        <v>75</v>
      </c>
      <c r="D50" s="16" t="s">
        <v>76</v>
      </c>
      <c r="E50" s="14">
        <v>0</v>
      </c>
      <c r="F50" s="17">
        <v>622.34</v>
      </c>
    </row>
    <row r="51" spans="1:6" s="4" customFormat="1" ht="27">
      <c r="A51" s="11">
        <v>48</v>
      </c>
      <c r="B51" s="12" t="s">
        <v>9</v>
      </c>
      <c r="C51" s="16" t="s">
        <v>77</v>
      </c>
      <c r="D51" s="16" t="s">
        <v>78</v>
      </c>
      <c r="E51" s="14">
        <v>0</v>
      </c>
      <c r="F51" s="17">
        <v>4802.34</v>
      </c>
    </row>
    <row r="52" spans="1:6" s="4" customFormat="1" ht="27">
      <c r="A52" s="11">
        <v>49</v>
      </c>
      <c r="B52" s="12" t="s">
        <v>9</v>
      </c>
      <c r="C52" s="16" t="s">
        <v>79</v>
      </c>
      <c r="D52" s="16" t="str">
        <f>"079644318"</f>
        <v>079644318</v>
      </c>
      <c r="E52" s="14">
        <v>0</v>
      </c>
      <c r="F52" s="17">
        <v>908.28</v>
      </c>
    </row>
    <row r="53" spans="1:6" s="4" customFormat="1" ht="27">
      <c r="A53" s="11">
        <v>50</v>
      </c>
      <c r="B53" s="12" t="s">
        <v>9</v>
      </c>
      <c r="C53" s="16" t="s">
        <v>80</v>
      </c>
      <c r="D53" s="16" t="str">
        <f>"783301706"</f>
        <v>783301706</v>
      </c>
      <c r="E53" s="14">
        <v>0</v>
      </c>
      <c r="F53" s="17">
        <v>807.36</v>
      </c>
    </row>
    <row r="54" spans="1:6" s="4" customFormat="1" ht="27">
      <c r="A54" s="11">
        <v>51</v>
      </c>
      <c r="B54" s="12" t="s">
        <v>9</v>
      </c>
      <c r="C54" s="16" t="s">
        <v>81</v>
      </c>
      <c r="D54" s="16" t="str">
        <f>"700416373"</f>
        <v>700416373</v>
      </c>
      <c r="E54" s="14">
        <v>0</v>
      </c>
      <c r="F54" s="17">
        <v>70874.96</v>
      </c>
    </row>
    <row r="55" spans="1:6" s="4" customFormat="1" ht="27">
      <c r="A55" s="11">
        <v>52</v>
      </c>
      <c r="B55" s="12" t="s">
        <v>9</v>
      </c>
      <c r="C55" s="16" t="s">
        <v>82</v>
      </c>
      <c r="D55" s="16" t="s">
        <v>83</v>
      </c>
      <c r="E55" s="14">
        <v>0</v>
      </c>
      <c r="F55" s="17">
        <v>2388</v>
      </c>
    </row>
    <row r="56" spans="1:6" s="4" customFormat="1" ht="27">
      <c r="A56" s="11">
        <v>53</v>
      </c>
      <c r="B56" s="12" t="s">
        <v>9</v>
      </c>
      <c r="C56" s="16" t="s">
        <v>84</v>
      </c>
      <c r="D56" s="16" t="str">
        <f>"351537088"</f>
        <v>351537088</v>
      </c>
      <c r="E56" s="14">
        <v>0</v>
      </c>
      <c r="F56" s="17">
        <v>1211.04</v>
      </c>
    </row>
    <row r="57" spans="1:6" s="4" customFormat="1" ht="27">
      <c r="A57" s="11">
        <v>54</v>
      </c>
      <c r="B57" s="12" t="s">
        <v>9</v>
      </c>
      <c r="C57" s="16" t="s">
        <v>85</v>
      </c>
      <c r="D57" s="16" t="s">
        <v>86</v>
      </c>
      <c r="E57" s="14">
        <v>0</v>
      </c>
      <c r="F57" s="17">
        <v>828.7</v>
      </c>
    </row>
    <row r="58" spans="1:6" s="4" customFormat="1" ht="27">
      <c r="A58" s="11">
        <v>55</v>
      </c>
      <c r="B58" s="12" t="s">
        <v>9</v>
      </c>
      <c r="C58" s="16" t="s">
        <v>87</v>
      </c>
      <c r="D58" s="16" t="str">
        <f>"239664431"</f>
        <v>239664431</v>
      </c>
      <c r="E58" s="14">
        <v>0</v>
      </c>
      <c r="F58" s="17">
        <v>1009.2</v>
      </c>
    </row>
    <row r="59" spans="1:6" s="4" customFormat="1" ht="27">
      <c r="A59" s="11">
        <v>56</v>
      </c>
      <c r="B59" s="12" t="s">
        <v>9</v>
      </c>
      <c r="C59" s="16" t="s">
        <v>88</v>
      </c>
      <c r="D59" s="16" t="s">
        <v>89</v>
      </c>
      <c r="E59" s="14">
        <v>0</v>
      </c>
      <c r="F59" s="17">
        <v>201.84</v>
      </c>
    </row>
    <row r="60" spans="1:6" s="4" customFormat="1" ht="27">
      <c r="A60" s="11">
        <v>57</v>
      </c>
      <c r="B60" s="12" t="s">
        <v>9</v>
      </c>
      <c r="C60" s="16" t="s">
        <v>90</v>
      </c>
      <c r="D60" s="16" t="str">
        <f>"666103997"</f>
        <v>666103997</v>
      </c>
      <c r="E60" s="14">
        <v>0</v>
      </c>
      <c r="F60" s="17">
        <v>14550.94</v>
      </c>
    </row>
    <row r="61" spans="1:6" s="4" customFormat="1" ht="27">
      <c r="A61" s="11">
        <v>58</v>
      </c>
      <c r="B61" s="12" t="s">
        <v>9</v>
      </c>
      <c r="C61" s="16" t="s">
        <v>91</v>
      </c>
      <c r="D61" s="16" t="str">
        <f>"712837159"</f>
        <v>712837159</v>
      </c>
      <c r="E61" s="14">
        <v>0</v>
      </c>
      <c r="F61" s="17">
        <v>840</v>
      </c>
    </row>
    <row r="62" spans="1:6" s="4" customFormat="1" ht="27">
      <c r="A62" s="11">
        <v>59</v>
      </c>
      <c r="B62" s="12" t="s">
        <v>9</v>
      </c>
      <c r="C62" s="16" t="s">
        <v>92</v>
      </c>
      <c r="D62" s="16" t="str">
        <f>"712860375"</f>
        <v>712860375</v>
      </c>
      <c r="E62" s="14">
        <v>0.0714</v>
      </c>
      <c r="F62" s="17">
        <v>3406.18</v>
      </c>
    </row>
    <row r="63" spans="1:6" s="4" customFormat="1" ht="27">
      <c r="A63" s="11">
        <v>60</v>
      </c>
      <c r="B63" s="12" t="s">
        <v>9</v>
      </c>
      <c r="C63" s="16" t="s">
        <v>93</v>
      </c>
      <c r="D63" s="16" t="str">
        <f>"694072614"</f>
        <v>694072614</v>
      </c>
      <c r="E63" s="14">
        <v>0</v>
      </c>
      <c r="F63" s="17">
        <v>7451.26</v>
      </c>
    </row>
    <row r="64" spans="1:6" s="4" customFormat="1" ht="27">
      <c r="A64" s="11">
        <v>61</v>
      </c>
      <c r="B64" s="12" t="s">
        <v>9</v>
      </c>
      <c r="C64" s="16" t="s">
        <v>94</v>
      </c>
      <c r="D64" s="16" t="str">
        <f>"600506224"</f>
        <v>600506224</v>
      </c>
      <c r="E64" s="14">
        <v>0</v>
      </c>
      <c r="F64" s="17">
        <v>4619.34</v>
      </c>
    </row>
    <row r="65" spans="1:6" s="4" customFormat="1" ht="27">
      <c r="A65" s="11">
        <v>62</v>
      </c>
      <c r="B65" s="12" t="s">
        <v>9</v>
      </c>
      <c r="C65" s="16" t="s">
        <v>95</v>
      </c>
      <c r="D65" s="16" t="s">
        <v>96</v>
      </c>
      <c r="E65" s="14">
        <v>0</v>
      </c>
      <c r="F65" s="17">
        <v>1321.38</v>
      </c>
    </row>
    <row r="66" spans="1:6" s="4" customFormat="1" ht="27">
      <c r="A66" s="11">
        <v>63</v>
      </c>
      <c r="B66" s="12" t="s">
        <v>9</v>
      </c>
      <c r="C66" s="16" t="s">
        <v>97</v>
      </c>
      <c r="D66" s="16" t="s">
        <v>98</v>
      </c>
      <c r="E66" s="14">
        <v>0</v>
      </c>
      <c r="F66" s="17">
        <v>1238.24</v>
      </c>
    </row>
    <row r="67" spans="1:6" s="4" customFormat="1" ht="27">
      <c r="A67" s="11">
        <v>64</v>
      </c>
      <c r="B67" s="12" t="s">
        <v>9</v>
      </c>
      <c r="C67" s="16" t="s">
        <v>99</v>
      </c>
      <c r="D67" s="16" t="str">
        <f>"679431172"</f>
        <v>679431172</v>
      </c>
      <c r="E67" s="14">
        <v>0</v>
      </c>
      <c r="F67" s="15">
        <v>2052.04</v>
      </c>
    </row>
    <row r="68" spans="1:6" s="4" customFormat="1" ht="27">
      <c r="A68" s="11">
        <v>65</v>
      </c>
      <c r="B68" s="12" t="s">
        <v>9</v>
      </c>
      <c r="C68" s="16" t="s">
        <v>100</v>
      </c>
      <c r="D68" s="16" t="s">
        <v>101</v>
      </c>
      <c r="E68" s="14">
        <v>0.1429</v>
      </c>
      <c r="F68" s="17">
        <v>1241.46</v>
      </c>
    </row>
    <row r="69" spans="1:6" s="4" customFormat="1" ht="27">
      <c r="A69" s="11">
        <v>66</v>
      </c>
      <c r="B69" s="12" t="s">
        <v>9</v>
      </c>
      <c r="C69" s="16" t="s">
        <v>102</v>
      </c>
      <c r="D69" s="16" t="s">
        <v>103</v>
      </c>
      <c r="E69" s="14">
        <v>0</v>
      </c>
      <c r="F69" s="17">
        <v>993.06</v>
      </c>
    </row>
    <row r="70" spans="1:6" s="4" customFormat="1" ht="27">
      <c r="A70" s="11">
        <v>67</v>
      </c>
      <c r="B70" s="12" t="s">
        <v>9</v>
      </c>
      <c r="C70" s="16" t="s">
        <v>104</v>
      </c>
      <c r="D70" s="16" t="s">
        <v>105</v>
      </c>
      <c r="E70" s="14">
        <v>0</v>
      </c>
      <c r="F70" s="17">
        <v>403.68</v>
      </c>
    </row>
    <row r="71" spans="1:6" s="4" customFormat="1" ht="27">
      <c r="A71" s="11">
        <v>68</v>
      </c>
      <c r="B71" s="12" t="s">
        <v>9</v>
      </c>
      <c r="C71" s="16" t="s">
        <v>106</v>
      </c>
      <c r="D71" s="16" t="str">
        <f>"600511808"</f>
        <v>600511808</v>
      </c>
      <c r="E71" s="14">
        <v>0</v>
      </c>
      <c r="F71" s="17">
        <v>1570.84</v>
      </c>
    </row>
    <row r="72" spans="1:6" s="4" customFormat="1" ht="27">
      <c r="A72" s="11">
        <v>69</v>
      </c>
      <c r="B72" s="12" t="s">
        <v>9</v>
      </c>
      <c r="C72" s="16" t="s">
        <v>107</v>
      </c>
      <c r="D72" s="16" t="str">
        <f>"300587237"</f>
        <v>300587237</v>
      </c>
      <c r="E72" s="14">
        <v>0</v>
      </c>
      <c r="F72" s="17">
        <v>420.5</v>
      </c>
    </row>
    <row r="73" spans="1:6" s="4" customFormat="1" ht="27">
      <c r="A73" s="11">
        <v>70</v>
      </c>
      <c r="B73" s="12" t="s">
        <v>9</v>
      </c>
      <c r="C73" s="16" t="s">
        <v>108</v>
      </c>
      <c r="D73" s="16" t="s">
        <v>109</v>
      </c>
      <c r="E73" s="14">
        <v>0</v>
      </c>
      <c r="F73" s="17">
        <v>403.68</v>
      </c>
    </row>
    <row r="74" spans="1:6" s="4" customFormat="1" ht="27">
      <c r="A74" s="11">
        <v>71</v>
      </c>
      <c r="B74" s="12" t="s">
        <v>9</v>
      </c>
      <c r="C74" s="16" t="s">
        <v>110</v>
      </c>
      <c r="D74" s="16" t="str">
        <f>"687733306"</f>
        <v>687733306</v>
      </c>
      <c r="E74" s="14">
        <v>0</v>
      </c>
      <c r="F74" s="17">
        <v>4762.58</v>
      </c>
    </row>
    <row r="75" spans="1:6" s="4" customFormat="1" ht="27">
      <c r="A75" s="11">
        <v>72</v>
      </c>
      <c r="B75" s="12" t="s">
        <v>9</v>
      </c>
      <c r="C75" s="16" t="s">
        <v>111</v>
      </c>
      <c r="D75" s="16" t="s">
        <v>112</v>
      </c>
      <c r="E75" s="14">
        <v>0</v>
      </c>
      <c r="F75" s="17">
        <v>1305.98</v>
      </c>
    </row>
    <row r="76" spans="1:6" s="4" customFormat="1" ht="27">
      <c r="A76" s="11">
        <v>73</v>
      </c>
      <c r="B76" s="12" t="s">
        <v>9</v>
      </c>
      <c r="C76" s="16" t="s">
        <v>113</v>
      </c>
      <c r="D76" s="16" t="str">
        <f>"797257822"</f>
        <v>797257822</v>
      </c>
      <c r="E76" s="14">
        <v>0</v>
      </c>
      <c r="F76" s="17">
        <v>1614.72</v>
      </c>
    </row>
    <row r="77" spans="1:6" s="4" customFormat="1" ht="27">
      <c r="A77" s="11">
        <v>74</v>
      </c>
      <c r="B77" s="12" t="s">
        <v>9</v>
      </c>
      <c r="C77" s="16" t="s">
        <v>114</v>
      </c>
      <c r="D77" s="16" t="str">
        <f>"239663906"</f>
        <v>239663906</v>
      </c>
      <c r="E77" s="14">
        <v>0</v>
      </c>
      <c r="F77" s="17">
        <v>607.68</v>
      </c>
    </row>
    <row r="78" spans="1:6" s="4" customFormat="1" ht="27">
      <c r="A78" s="11">
        <v>75</v>
      </c>
      <c r="B78" s="12" t="s">
        <v>9</v>
      </c>
      <c r="C78" s="16" t="s">
        <v>115</v>
      </c>
      <c r="D78" s="16" t="s">
        <v>116</v>
      </c>
      <c r="E78" s="14">
        <v>0</v>
      </c>
      <c r="F78" s="17">
        <v>403.68</v>
      </c>
    </row>
    <row r="79" spans="1:6" s="4" customFormat="1" ht="27">
      <c r="A79" s="11">
        <v>76</v>
      </c>
      <c r="B79" s="12" t="s">
        <v>9</v>
      </c>
      <c r="C79" s="16" t="s">
        <v>117</v>
      </c>
      <c r="D79" s="16" t="str">
        <f>"600900045"</f>
        <v>600900045</v>
      </c>
      <c r="E79" s="14">
        <v>0</v>
      </c>
      <c r="F79" s="15">
        <v>420</v>
      </c>
    </row>
    <row r="80" spans="1:6" s="4" customFormat="1" ht="27">
      <c r="A80" s="11">
        <v>77</v>
      </c>
      <c r="B80" s="12" t="s">
        <v>9</v>
      </c>
      <c r="C80" s="16" t="s">
        <v>118</v>
      </c>
      <c r="D80" s="16" t="str">
        <f>"679446112"</f>
        <v>679446112</v>
      </c>
      <c r="E80" s="14">
        <v>0</v>
      </c>
      <c r="F80" s="15">
        <v>277.28</v>
      </c>
    </row>
    <row r="81" spans="1:6" s="4" customFormat="1" ht="27">
      <c r="A81" s="11">
        <v>78</v>
      </c>
      <c r="B81" s="12" t="s">
        <v>9</v>
      </c>
      <c r="C81" s="16" t="s">
        <v>119</v>
      </c>
      <c r="D81" s="16" t="str">
        <f>"300315784"</f>
        <v>300315784</v>
      </c>
      <c r="E81" s="14">
        <v>0</v>
      </c>
      <c r="F81" s="15">
        <v>336.4</v>
      </c>
    </row>
    <row r="82" spans="1:6" s="4" customFormat="1" ht="27">
      <c r="A82" s="11">
        <v>79</v>
      </c>
      <c r="B82" s="12" t="s">
        <v>9</v>
      </c>
      <c r="C82" s="16" t="s">
        <v>120</v>
      </c>
      <c r="D82" s="16" t="str">
        <f>"681859274"</f>
        <v>681859274</v>
      </c>
      <c r="E82" s="14">
        <v>0</v>
      </c>
      <c r="F82" s="15">
        <v>605.52</v>
      </c>
    </row>
    <row r="83" spans="1:6" s="4" customFormat="1" ht="27">
      <c r="A83" s="11">
        <v>80</v>
      </c>
      <c r="B83" s="12" t="s">
        <v>9</v>
      </c>
      <c r="C83" s="16" t="s">
        <v>121</v>
      </c>
      <c r="D83" s="16" t="s">
        <v>122</v>
      </c>
      <c r="E83" s="14">
        <v>0</v>
      </c>
      <c r="F83" s="15">
        <v>933.26</v>
      </c>
    </row>
    <row r="84" spans="1:6" s="4" customFormat="1" ht="27">
      <c r="A84" s="11">
        <v>81</v>
      </c>
      <c r="B84" s="12" t="s">
        <v>9</v>
      </c>
      <c r="C84" s="16" t="s">
        <v>123</v>
      </c>
      <c r="D84" s="16" t="str">
        <f>"300683616"</f>
        <v>300683616</v>
      </c>
      <c r="E84" s="14">
        <v>0</v>
      </c>
      <c r="F84" s="15">
        <v>1614.72</v>
      </c>
    </row>
    <row r="85" spans="1:6" s="4" customFormat="1" ht="27">
      <c r="A85" s="11">
        <v>82</v>
      </c>
      <c r="B85" s="12" t="s">
        <v>9</v>
      </c>
      <c r="C85" s="16" t="s">
        <v>124</v>
      </c>
      <c r="D85" s="16" t="str">
        <f>"058747772"</f>
        <v>058747772</v>
      </c>
      <c r="E85" s="14">
        <v>0</v>
      </c>
      <c r="F85" s="15">
        <v>1362.42</v>
      </c>
    </row>
    <row r="86" spans="1:6" s="4" customFormat="1" ht="27">
      <c r="A86" s="11">
        <v>83</v>
      </c>
      <c r="B86" s="12" t="s">
        <v>9</v>
      </c>
      <c r="C86" s="16" t="s">
        <v>125</v>
      </c>
      <c r="D86" s="16" t="s">
        <v>126</v>
      </c>
      <c r="E86" s="14">
        <v>0</v>
      </c>
      <c r="F86" s="15">
        <v>1556.06</v>
      </c>
    </row>
    <row r="87" spans="1:6" s="4" customFormat="1" ht="27">
      <c r="A87" s="11">
        <v>84</v>
      </c>
      <c r="B87" s="12" t="s">
        <v>9</v>
      </c>
      <c r="C87" s="16" t="s">
        <v>127</v>
      </c>
      <c r="D87" s="16" t="str">
        <f>"786380729"</f>
        <v>786380729</v>
      </c>
      <c r="E87" s="14">
        <v>0</v>
      </c>
      <c r="F87" s="15">
        <v>370.04</v>
      </c>
    </row>
    <row r="88" spans="1:6" s="4" customFormat="1" ht="27">
      <c r="A88" s="11">
        <v>85</v>
      </c>
      <c r="B88" s="12" t="s">
        <v>9</v>
      </c>
      <c r="C88" s="16" t="s">
        <v>128</v>
      </c>
      <c r="D88" s="16" t="str">
        <f>"556541662"</f>
        <v>556541662</v>
      </c>
      <c r="E88" s="14">
        <v>0</v>
      </c>
      <c r="F88" s="15">
        <v>302.76</v>
      </c>
    </row>
    <row r="89" spans="1:6" s="4" customFormat="1" ht="27">
      <c r="A89" s="11">
        <v>86</v>
      </c>
      <c r="B89" s="12" t="s">
        <v>9</v>
      </c>
      <c r="C89" s="16" t="s">
        <v>129</v>
      </c>
      <c r="D89" s="16" t="s">
        <v>130</v>
      </c>
      <c r="E89" s="14">
        <v>0</v>
      </c>
      <c r="F89" s="15">
        <v>908.28</v>
      </c>
    </row>
    <row r="90" spans="1:6" s="4" customFormat="1" ht="27">
      <c r="A90" s="11">
        <v>87</v>
      </c>
      <c r="B90" s="12" t="s">
        <v>9</v>
      </c>
      <c r="C90" s="16" t="s">
        <v>131</v>
      </c>
      <c r="D90" s="16" t="str">
        <f>"328638614"</f>
        <v>328638614</v>
      </c>
      <c r="E90" s="14">
        <v>0</v>
      </c>
      <c r="F90" s="15">
        <v>1042.84</v>
      </c>
    </row>
    <row r="91" spans="1:6" s="4" customFormat="1" ht="27">
      <c r="A91" s="11">
        <v>88</v>
      </c>
      <c r="B91" s="12" t="s">
        <v>9</v>
      </c>
      <c r="C91" s="16" t="s">
        <v>132</v>
      </c>
      <c r="D91" s="16" t="str">
        <f>"575132258"</f>
        <v>575132258</v>
      </c>
      <c r="E91" s="14">
        <v>0</v>
      </c>
      <c r="F91" s="15">
        <v>1412.88</v>
      </c>
    </row>
    <row r="92" spans="1:6" s="4" customFormat="1" ht="27">
      <c r="A92" s="11">
        <v>89</v>
      </c>
      <c r="B92" s="12" t="s">
        <v>9</v>
      </c>
      <c r="C92" s="16" t="s">
        <v>133</v>
      </c>
      <c r="D92" s="16" t="str">
        <f>"754820507"</f>
        <v>754820507</v>
      </c>
      <c r="E92" s="14">
        <v>0</v>
      </c>
      <c r="F92" s="15">
        <v>1211.04</v>
      </c>
    </row>
    <row r="93" spans="1:6" s="4" customFormat="1" ht="27">
      <c r="A93" s="11">
        <v>90</v>
      </c>
      <c r="B93" s="12" t="s">
        <v>9</v>
      </c>
      <c r="C93" s="16" t="s">
        <v>134</v>
      </c>
      <c r="D93" s="16" t="s">
        <v>135</v>
      </c>
      <c r="E93" s="14">
        <v>0.2</v>
      </c>
      <c r="F93" s="15">
        <v>992.38</v>
      </c>
    </row>
    <row r="94" spans="1:6" s="4" customFormat="1" ht="27">
      <c r="A94" s="11">
        <v>91</v>
      </c>
      <c r="B94" s="12" t="s">
        <v>9</v>
      </c>
      <c r="C94" s="16" t="s">
        <v>136</v>
      </c>
      <c r="D94" s="16" t="str">
        <f>"550389815"</f>
        <v>550389815</v>
      </c>
      <c r="E94" s="14">
        <v>0</v>
      </c>
      <c r="F94" s="15">
        <v>2287.52</v>
      </c>
    </row>
    <row r="95" spans="1:6" s="4" customFormat="1" ht="27">
      <c r="A95" s="11">
        <v>92</v>
      </c>
      <c r="B95" s="12" t="s">
        <v>9</v>
      </c>
      <c r="C95" s="16" t="s">
        <v>137</v>
      </c>
      <c r="D95" s="16" t="str">
        <f>"687700846"</f>
        <v>687700846</v>
      </c>
      <c r="E95" s="14">
        <v>0</v>
      </c>
      <c r="F95" s="15">
        <v>1914.82</v>
      </c>
    </row>
    <row r="96" spans="1:6" s="4" customFormat="1" ht="27">
      <c r="A96" s="11">
        <v>93</v>
      </c>
      <c r="B96" s="12" t="s">
        <v>9</v>
      </c>
      <c r="C96" s="16" t="s">
        <v>138</v>
      </c>
      <c r="D96" s="16" t="s">
        <v>139</v>
      </c>
      <c r="E96" s="18">
        <v>0</v>
      </c>
      <c r="F96" s="15">
        <v>210</v>
      </c>
    </row>
    <row r="97" spans="1:6" s="4" customFormat="1" ht="27">
      <c r="A97" s="11">
        <v>94</v>
      </c>
      <c r="B97" s="12" t="s">
        <v>9</v>
      </c>
      <c r="C97" s="16" t="s">
        <v>140</v>
      </c>
      <c r="D97" s="16" t="str">
        <f>"553419282"</f>
        <v>553419282</v>
      </c>
      <c r="E97" s="14">
        <v>0</v>
      </c>
      <c r="F97" s="15">
        <v>1044</v>
      </c>
    </row>
    <row r="98" spans="1:6" s="4" customFormat="1" ht="27">
      <c r="A98" s="11">
        <v>95</v>
      </c>
      <c r="B98" s="12" t="s">
        <v>9</v>
      </c>
      <c r="C98" s="16" t="s">
        <v>141</v>
      </c>
      <c r="D98" s="16" t="str">
        <f>"300670508"</f>
        <v>300670508</v>
      </c>
      <c r="E98" s="14">
        <v>0</v>
      </c>
      <c r="F98" s="15">
        <v>727.38</v>
      </c>
    </row>
    <row r="99" spans="1:6" s="4" customFormat="1" ht="27">
      <c r="A99" s="11">
        <v>96</v>
      </c>
      <c r="B99" s="12" t="s">
        <v>9</v>
      </c>
      <c r="C99" s="16" t="s">
        <v>142</v>
      </c>
      <c r="D99" s="16" t="str">
        <f>"684729846"</f>
        <v>684729846</v>
      </c>
      <c r="E99" s="14">
        <v>0</v>
      </c>
      <c r="F99" s="15">
        <v>655.98</v>
      </c>
    </row>
    <row r="100" spans="1:6" s="4" customFormat="1" ht="27">
      <c r="A100" s="11">
        <v>97</v>
      </c>
      <c r="B100" s="12" t="s">
        <v>9</v>
      </c>
      <c r="C100" s="16" t="s">
        <v>143</v>
      </c>
      <c r="D100" s="16" t="str">
        <f>"697417753"</f>
        <v>697417753</v>
      </c>
      <c r="E100" s="14">
        <v>0.0833</v>
      </c>
      <c r="F100" s="15">
        <v>3583.08</v>
      </c>
    </row>
    <row r="101" spans="1:6" s="4" customFormat="1" ht="27">
      <c r="A101" s="11">
        <v>98</v>
      </c>
      <c r="B101" s="12" t="s">
        <v>9</v>
      </c>
      <c r="C101" s="16" t="s">
        <v>144</v>
      </c>
      <c r="D101" s="16" t="s">
        <v>145</v>
      </c>
      <c r="E101" s="14">
        <v>0</v>
      </c>
      <c r="F101" s="15">
        <v>42011.41</v>
      </c>
    </row>
    <row r="102" spans="1:6" s="4" customFormat="1" ht="27">
      <c r="A102" s="11">
        <v>99</v>
      </c>
      <c r="B102" s="12" t="s">
        <v>9</v>
      </c>
      <c r="C102" s="16" t="s">
        <v>146</v>
      </c>
      <c r="D102" s="16" t="str">
        <f>"690670676"</f>
        <v>690670676</v>
      </c>
      <c r="E102" s="14">
        <v>0</v>
      </c>
      <c r="F102" s="15">
        <v>501</v>
      </c>
    </row>
    <row r="103" spans="1:6" s="4" customFormat="1" ht="27">
      <c r="A103" s="11">
        <v>100</v>
      </c>
      <c r="B103" s="12" t="s">
        <v>9</v>
      </c>
      <c r="C103" s="16" t="s">
        <v>147</v>
      </c>
      <c r="D103" s="16" t="s">
        <v>148</v>
      </c>
      <c r="E103" s="14">
        <v>0</v>
      </c>
      <c r="F103" s="15">
        <v>1801.96</v>
      </c>
    </row>
    <row r="104" spans="1:6" s="4" customFormat="1" ht="27">
      <c r="A104" s="11">
        <v>101</v>
      </c>
      <c r="B104" s="12" t="s">
        <v>9</v>
      </c>
      <c r="C104" s="16" t="s">
        <v>149</v>
      </c>
      <c r="D104" s="16" t="str">
        <f>"697404258"</f>
        <v>697404258</v>
      </c>
      <c r="E104" s="18">
        <v>0</v>
      </c>
      <c r="F104" s="15">
        <v>540</v>
      </c>
    </row>
    <row r="105" spans="1:6" s="4" customFormat="1" ht="27">
      <c r="A105" s="11">
        <v>102</v>
      </c>
      <c r="B105" s="12" t="s">
        <v>9</v>
      </c>
      <c r="C105" s="16" t="s">
        <v>150</v>
      </c>
      <c r="D105" s="16" t="str">
        <f>"583299808"</f>
        <v>583299808</v>
      </c>
      <c r="E105" s="14">
        <v>0</v>
      </c>
      <c r="F105" s="15">
        <v>605.52</v>
      </c>
    </row>
    <row r="106" spans="1:6" s="4" customFormat="1" ht="27">
      <c r="A106" s="11">
        <v>103</v>
      </c>
      <c r="B106" s="12" t="s">
        <v>9</v>
      </c>
      <c r="C106" s="16" t="s">
        <v>151</v>
      </c>
      <c r="D106" s="16" t="str">
        <f>"712845183"</f>
        <v>712845183</v>
      </c>
      <c r="E106" s="14">
        <v>0</v>
      </c>
      <c r="F106" s="15">
        <v>66147.08</v>
      </c>
    </row>
    <row r="107" spans="1:6" s="4" customFormat="1" ht="27">
      <c r="A107" s="11">
        <v>104</v>
      </c>
      <c r="B107" s="12" t="s">
        <v>9</v>
      </c>
      <c r="C107" s="16" t="s">
        <v>152</v>
      </c>
      <c r="D107" s="16" t="str">
        <f>"083038169"</f>
        <v>083038169</v>
      </c>
      <c r="E107" s="14">
        <v>0</v>
      </c>
      <c r="F107" s="15">
        <v>1113.46</v>
      </c>
    </row>
    <row r="108" spans="1:6" s="4" customFormat="1" ht="27">
      <c r="A108" s="11">
        <v>105</v>
      </c>
      <c r="B108" s="12" t="s">
        <v>9</v>
      </c>
      <c r="C108" s="16" t="s">
        <v>153</v>
      </c>
      <c r="D108" s="16" t="str">
        <f>"300416876"</f>
        <v>300416876</v>
      </c>
      <c r="E108" s="14">
        <v>0</v>
      </c>
      <c r="F108" s="15">
        <v>2121.58</v>
      </c>
    </row>
    <row r="109" spans="1:6" s="4" customFormat="1" ht="27">
      <c r="A109" s="11">
        <v>106</v>
      </c>
      <c r="B109" s="12" t="s">
        <v>9</v>
      </c>
      <c r="C109" s="16" t="s">
        <v>154</v>
      </c>
      <c r="D109" s="16" t="str">
        <f>"239664300"</f>
        <v>239664300</v>
      </c>
      <c r="E109" s="14">
        <v>0</v>
      </c>
      <c r="F109" s="15">
        <v>420</v>
      </c>
    </row>
    <row r="110" spans="1:6" s="4" customFormat="1" ht="27">
      <c r="A110" s="11">
        <v>107</v>
      </c>
      <c r="B110" s="12" t="s">
        <v>9</v>
      </c>
      <c r="C110" s="16" t="s">
        <v>155</v>
      </c>
      <c r="D110" s="16" t="s">
        <v>156</v>
      </c>
      <c r="E110" s="14">
        <v>0</v>
      </c>
      <c r="F110" s="15">
        <v>1200</v>
      </c>
    </row>
    <row r="111" spans="1:6" s="4" customFormat="1" ht="27">
      <c r="A111" s="11">
        <v>108</v>
      </c>
      <c r="B111" s="12" t="s">
        <v>9</v>
      </c>
      <c r="C111" s="16" t="s">
        <v>157</v>
      </c>
      <c r="D111" s="16" t="s">
        <v>158</v>
      </c>
      <c r="E111" s="14">
        <v>0</v>
      </c>
      <c r="F111" s="15">
        <v>201.84</v>
      </c>
    </row>
    <row r="112" spans="1:6" s="4" customFormat="1" ht="27">
      <c r="A112" s="11">
        <v>109</v>
      </c>
      <c r="B112" s="12" t="s">
        <v>9</v>
      </c>
      <c r="C112" s="16" t="s">
        <v>159</v>
      </c>
      <c r="D112" s="16" t="str">
        <f>"581349779"</f>
        <v>581349779</v>
      </c>
      <c r="E112" s="14">
        <v>0</v>
      </c>
      <c r="F112" s="15">
        <v>815.52</v>
      </c>
    </row>
    <row r="113" spans="1:6" s="4" customFormat="1" ht="27">
      <c r="A113" s="11">
        <v>110</v>
      </c>
      <c r="B113" s="12" t="s">
        <v>9</v>
      </c>
      <c r="C113" s="16" t="s">
        <v>160</v>
      </c>
      <c r="D113" s="16" t="s">
        <v>161</v>
      </c>
      <c r="E113" s="14">
        <v>0</v>
      </c>
      <c r="F113" s="15">
        <v>555.06</v>
      </c>
    </row>
    <row r="114" spans="1:6" s="4" customFormat="1" ht="27">
      <c r="A114" s="11">
        <v>111</v>
      </c>
      <c r="B114" s="12" t="s">
        <v>9</v>
      </c>
      <c r="C114" s="16" t="s">
        <v>162</v>
      </c>
      <c r="D114" s="16" t="str">
        <f>"300446557"</f>
        <v>300446557</v>
      </c>
      <c r="E114" s="14">
        <v>0</v>
      </c>
      <c r="F114" s="15">
        <v>252</v>
      </c>
    </row>
    <row r="115" spans="1:6" s="4" customFormat="1" ht="27">
      <c r="A115" s="11">
        <v>112</v>
      </c>
      <c r="B115" s="12" t="s">
        <v>9</v>
      </c>
      <c r="C115" s="16" t="s">
        <v>163</v>
      </c>
      <c r="D115" s="16" t="s">
        <v>164</v>
      </c>
      <c r="E115" s="14">
        <v>0</v>
      </c>
      <c r="F115" s="15">
        <v>201.84</v>
      </c>
    </row>
    <row r="116" spans="1:6" s="4" customFormat="1" ht="27">
      <c r="A116" s="11">
        <v>113</v>
      </c>
      <c r="B116" s="12" t="s">
        <v>9</v>
      </c>
      <c r="C116" s="16" t="s">
        <v>165</v>
      </c>
      <c r="D116" s="16" t="str">
        <f>"700467920"</f>
        <v>700467920</v>
      </c>
      <c r="E116" s="14">
        <v>0</v>
      </c>
      <c r="F116" s="15">
        <v>6446.88</v>
      </c>
    </row>
    <row r="117" spans="1:6" s="4" customFormat="1" ht="27">
      <c r="A117" s="11">
        <v>114</v>
      </c>
      <c r="B117" s="12" t="s">
        <v>9</v>
      </c>
      <c r="C117" s="16" t="s">
        <v>166</v>
      </c>
      <c r="D117" s="16" t="str">
        <f>"730346126"</f>
        <v>730346126</v>
      </c>
      <c r="E117" s="14">
        <v>0</v>
      </c>
      <c r="F117" s="15">
        <v>820.08</v>
      </c>
    </row>
    <row r="118" spans="1:6" s="4" customFormat="1" ht="27">
      <c r="A118" s="11">
        <v>115</v>
      </c>
      <c r="B118" s="12" t="s">
        <v>9</v>
      </c>
      <c r="C118" s="16" t="s">
        <v>167</v>
      </c>
      <c r="D118" s="16" t="str">
        <f>"783320464"</f>
        <v>783320464</v>
      </c>
      <c r="E118" s="14">
        <v>0</v>
      </c>
      <c r="F118" s="15">
        <v>2545.6</v>
      </c>
    </row>
    <row r="119" spans="1:6" s="4" customFormat="1" ht="27">
      <c r="A119" s="11">
        <v>116</v>
      </c>
      <c r="B119" s="12" t="s">
        <v>9</v>
      </c>
      <c r="C119" s="16" t="s">
        <v>168</v>
      </c>
      <c r="D119" s="16" t="s">
        <v>169</v>
      </c>
      <c r="E119" s="14">
        <v>0</v>
      </c>
      <c r="F119" s="15">
        <v>1218.38</v>
      </c>
    </row>
    <row r="120" spans="1:6" s="4" customFormat="1" ht="27">
      <c r="A120" s="11">
        <v>117</v>
      </c>
      <c r="B120" s="12" t="s">
        <v>9</v>
      </c>
      <c r="C120" s="16" t="s">
        <v>170</v>
      </c>
      <c r="D120" s="16" t="str">
        <f>"093113230"</f>
        <v>093113230</v>
      </c>
      <c r="E120" s="14">
        <v>0</v>
      </c>
      <c r="F120" s="15">
        <v>201.84</v>
      </c>
    </row>
    <row r="121" spans="1:6" s="4" customFormat="1" ht="27">
      <c r="A121" s="11">
        <v>118</v>
      </c>
      <c r="B121" s="12" t="s">
        <v>9</v>
      </c>
      <c r="C121" s="16" t="s">
        <v>171</v>
      </c>
      <c r="D121" s="16" t="str">
        <f>"075911263"</f>
        <v>075911263</v>
      </c>
      <c r="E121" s="14">
        <v>0</v>
      </c>
      <c r="F121" s="15">
        <v>4798.1</v>
      </c>
    </row>
    <row r="122" spans="1:6" s="4" customFormat="1" ht="27">
      <c r="A122" s="11">
        <v>119</v>
      </c>
      <c r="B122" s="12" t="s">
        <v>9</v>
      </c>
      <c r="C122" s="16" t="s">
        <v>172</v>
      </c>
      <c r="D122" s="16" t="s">
        <v>173</v>
      </c>
      <c r="E122" s="14">
        <v>0</v>
      </c>
      <c r="F122" s="15">
        <v>201.84</v>
      </c>
    </row>
    <row r="123" spans="1:6" s="4" customFormat="1" ht="27">
      <c r="A123" s="11">
        <v>120</v>
      </c>
      <c r="B123" s="12" t="s">
        <v>9</v>
      </c>
      <c r="C123" s="16" t="s">
        <v>174</v>
      </c>
      <c r="D123" s="16" t="s">
        <v>175</v>
      </c>
      <c r="E123" s="14">
        <v>0</v>
      </c>
      <c r="F123" s="15">
        <v>818.88</v>
      </c>
    </row>
    <row r="124" spans="1:6" s="4" customFormat="1" ht="27">
      <c r="A124" s="11">
        <v>121</v>
      </c>
      <c r="B124" s="12" t="s">
        <v>9</v>
      </c>
      <c r="C124" s="16" t="s">
        <v>176</v>
      </c>
      <c r="D124" s="16" t="s">
        <v>177</v>
      </c>
      <c r="E124" s="14">
        <v>0</v>
      </c>
      <c r="F124" s="15">
        <v>201.84</v>
      </c>
    </row>
    <row r="125" spans="1:6" s="4" customFormat="1" ht="27">
      <c r="A125" s="11">
        <v>122</v>
      </c>
      <c r="B125" s="12" t="s">
        <v>9</v>
      </c>
      <c r="C125" s="16" t="s">
        <v>178</v>
      </c>
      <c r="D125" s="16" t="s">
        <v>179</v>
      </c>
      <c r="E125" s="14">
        <v>0</v>
      </c>
      <c r="F125" s="15">
        <v>1232.58</v>
      </c>
    </row>
    <row r="126" spans="1:6" s="4" customFormat="1" ht="27">
      <c r="A126" s="11">
        <v>123</v>
      </c>
      <c r="B126" s="12" t="s">
        <v>9</v>
      </c>
      <c r="C126" s="16" t="s">
        <v>180</v>
      </c>
      <c r="D126" s="16" t="s">
        <v>181</v>
      </c>
      <c r="E126" s="14">
        <v>0</v>
      </c>
      <c r="F126" s="15">
        <v>1853.22</v>
      </c>
    </row>
    <row r="127" spans="1:6" s="4" customFormat="1" ht="27">
      <c r="A127" s="11">
        <v>124</v>
      </c>
      <c r="B127" s="12" t="s">
        <v>9</v>
      </c>
      <c r="C127" s="16" t="s">
        <v>182</v>
      </c>
      <c r="D127" s="16" t="str">
        <f>"572312624"</f>
        <v>572312624</v>
      </c>
      <c r="E127" s="14">
        <v>0</v>
      </c>
      <c r="F127" s="15">
        <v>237</v>
      </c>
    </row>
    <row r="128" spans="1:6" s="4" customFormat="1" ht="27">
      <c r="A128" s="11">
        <v>125</v>
      </c>
      <c r="B128" s="12" t="s">
        <v>9</v>
      </c>
      <c r="C128" s="16" t="s">
        <v>183</v>
      </c>
      <c r="D128" s="16" t="str">
        <f>"097640521"</f>
        <v>097640521</v>
      </c>
      <c r="E128" s="14">
        <v>0</v>
      </c>
      <c r="F128" s="15">
        <v>703.48</v>
      </c>
    </row>
    <row r="129" spans="1:6" s="4" customFormat="1" ht="27">
      <c r="A129" s="11">
        <v>126</v>
      </c>
      <c r="B129" s="12" t="s">
        <v>9</v>
      </c>
      <c r="C129" s="16" t="s">
        <v>184</v>
      </c>
      <c r="D129" s="16" t="s">
        <v>185</v>
      </c>
      <c r="E129" s="14">
        <v>0</v>
      </c>
      <c r="F129" s="15">
        <v>1617.78</v>
      </c>
    </row>
    <row r="130" spans="1:6" s="4" customFormat="1" ht="27">
      <c r="A130" s="11">
        <v>127</v>
      </c>
      <c r="B130" s="12" t="s">
        <v>9</v>
      </c>
      <c r="C130" s="16" t="s">
        <v>186</v>
      </c>
      <c r="D130" s="16" t="str">
        <f>"735458856"</f>
        <v>735458856</v>
      </c>
      <c r="E130" s="14">
        <v>0</v>
      </c>
      <c r="F130" s="15">
        <v>667.5</v>
      </c>
    </row>
    <row r="131" spans="1:6" s="4" customFormat="1" ht="27">
      <c r="A131" s="11">
        <v>128</v>
      </c>
      <c r="B131" s="12" t="s">
        <v>9</v>
      </c>
      <c r="C131" s="16" t="s">
        <v>187</v>
      </c>
      <c r="D131" s="16" t="str">
        <f>"732796614"</f>
        <v>732796614</v>
      </c>
      <c r="E131" s="18">
        <v>0</v>
      </c>
      <c r="F131" s="15">
        <v>403.68</v>
      </c>
    </row>
    <row r="132" spans="1:6" s="4" customFormat="1" ht="27">
      <c r="A132" s="11">
        <v>129</v>
      </c>
      <c r="B132" s="12" t="s">
        <v>9</v>
      </c>
      <c r="C132" s="16" t="s">
        <v>188</v>
      </c>
      <c r="D132" s="16" t="str">
        <f>"091552766"</f>
        <v>091552766</v>
      </c>
      <c r="E132" s="14">
        <v>0</v>
      </c>
      <c r="F132" s="15">
        <v>910.04</v>
      </c>
    </row>
    <row r="133" spans="1:6" s="4" customFormat="1" ht="27">
      <c r="A133" s="11">
        <v>130</v>
      </c>
      <c r="B133" s="12" t="s">
        <v>9</v>
      </c>
      <c r="C133" s="16" t="s">
        <v>189</v>
      </c>
      <c r="D133" s="16" t="str">
        <f>"069896503"</f>
        <v>069896503</v>
      </c>
      <c r="E133" s="14">
        <v>0</v>
      </c>
      <c r="F133" s="15">
        <v>1593.68</v>
      </c>
    </row>
    <row r="134" spans="1:6" s="4" customFormat="1" ht="27">
      <c r="A134" s="11">
        <v>131</v>
      </c>
      <c r="B134" s="12" t="s">
        <v>9</v>
      </c>
      <c r="C134" s="16" t="s">
        <v>190</v>
      </c>
      <c r="D134" s="16" t="s">
        <v>191</v>
      </c>
      <c r="E134" s="14">
        <v>0</v>
      </c>
      <c r="F134" s="15">
        <v>1339.28</v>
      </c>
    </row>
    <row r="135" spans="1:6" s="4" customFormat="1" ht="27">
      <c r="A135" s="11">
        <v>132</v>
      </c>
      <c r="B135" s="12" t="s">
        <v>9</v>
      </c>
      <c r="C135" s="16" t="s">
        <v>192</v>
      </c>
      <c r="D135" s="16" t="str">
        <f>"764336196"</f>
        <v>764336196</v>
      </c>
      <c r="E135" s="14">
        <v>0.125</v>
      </c>
      <c r="F135" s="15">
        <v>8378.44</v>
      </c>
    </row>
    <row r="136" spans="1:6" s="4" customFormat="1" ht="27">
      <c r="A136" s="11">
        <v>133</v>
      </c>
      <c r="B136" s="12" t="s">
        <v>9</v>
      </c>
      <c r="C136" s="16" t="s">
        <v>193</v>
      </c>
      <c r="D136" s="16" t="str">
        <f>"700554506"</f>
        <v>700554506</v>
      </c>
      <c r="E136" s="14">
        <v>0</v>
      </c>
      <c r="F136" s="15">
        <v>1170</v>
      </c>
    </row>
    <row r="137" spans="1:6" s="4" customFormat="1" ht="27">
      <c r="A137" s="11">
        <v>134</v>
      </c>
      <c r="B137" s="12" t="s">
        <v>9</v>
      </c>
      <c r="C137" s="16" t="s">
        <v>194</v>
      </c>
      <c r="D137" s="16" t="s">
        <v>195</v>
      </c>
      <c r="E137" s="14">
        <v>0</v>
      </c>
      <c r="F137" s="15">
        <v>759</v>
      </c>
    </row>
    <row r="138" spans="1:6" s="4" customFormat="1" ht="27">
      <c r="A138" s="11">
        <v>135</v>
      </c>
      <c r="B138" s="12" t="s">
        <v>9</v>
      </c>
      <c r="C138" s="16" t="s">
        <v>196</v>
      </c>
      <c r="D138" s="16" t="str">
        <f>"732826860"</f>
        <v>732826860</v>
      </c>
      <c r="E138" s="14">
        <v>0</v>
      </c>
      <c r="F138" s="15">
        <v>240</v>
      </c>
    </row>
    <row r="139" spans="1:6" s="4" customFormat="1" ht="27">
      <c r="A139" s="11">
        <v>136</v>
      </c>
      <c r="B139" s="12" t="s">
        <v>9</v>
      </c>
      <c r="C139" s="16" t="s">
        <v>197</v>
      </c>
      <c r="D139" s="16" t="str">
        <f>"328560757"</f>
        <v>328560757</v>
      </c>
      <c r="E139" s="14">
        <v>0</v>
      </c>
      <c r="F139" s="15">
        <v>1872.72</v>
      </c>
    </row>
    <row r="140" spans="1:6" s="4" customFormat="1" ht="27">
      <c r="A140" s="11">
        <v>137</v>
      </c>
      <c r="B140" s="12" t="s">
        <v>9</v>
      </c>
      <c r="C140" s="16" t="s">
        <v>198</v>
      </c>
      <c r="D140" s="16" t="str">
        <f>"083005498"</f>
        <v>083005498</v>
      </c>
      <c r="E140" s="14">
        <v>0</v>
      </c>
      <c r="F140" s="15">
        <v>723.26</v>
      </c>
    </row>
    <row r="141" spans="1:6" s="4" customFormat="1" ht="27">
      <c r="A141" s="11">
        <v>138</v>
      </c>
      <c r="B141" s="12" t="s">
        <v>9</v>
      </c>
      <c r="C141" s="16" t="s">
        <v>199</v>
      </c>
      <c r="D141" s="16" t="str">
        <f>"578306823"</f>
        <v>578306823</v>
      </c>
      <c r="E141" s="14">
        <v>0</v>
      </c>
      <c r="F141" s="15">
        <v>1539.54</v>
      </c>
    </row>
    <row r="142" spans="1:6" s="4" customFormat="1" ht="27">
      <c r="A142" s="11">
        <v>139</v>
      </c>
      <c r="B142" s="12" t="s">
        <v>9</v>
      </c>
      <c r="C142" s="16" t="s">
        <v>200</v>
      </c>
      <c r="D142" s="16" t="str">
        <f>"064047502"</f>
        <v>064047502</v>
      </c>
      <c r="E142" s="14">
        <v>0</v>
      </c>
      <c r="F142" s="15">
        <v>3138</v>
      </c>
    </row>
    <row r="143" spans="1:6" s="4" customFormat="1" ht="27">
      <c r="A143" s="11">
        <v>140</v>
      </c>
      <c r="B143" s="12" t="s">
        <v>9</v>
      </c>
      <c r="C143" s="16" t="s">
        <v>201</v>
      </c>
      <c r="D143" s="16" t="str">
        <f>"761291535"</f>
        <v>761291535</v>
      </c>
      <c r="E143" s="14">
        <v>0</v>
      </c>
      <c r="F143" s="15">
        <v>240</v>
      </c>
    </row>
    <row r="144" spans="1:6" s="4" customFormat="1" ht="27">
      <c r="A144" s="11">
        <v>141</v>
      </c>
      <c r="B144" s="12" t="s">
        <v>9</v>
      </c>
      <c r="C144" s="16" t="s">
        <v>202</v>
      </c>
      <c r="D144" s="16" t="s">
        <v>203</v>
      </c>
      <c r="E144" s="14">
        <v>0</v>
      </c>
      <c r="F144" s="15">
        <v>4740.48</v>
      </c>
    </row>
    <row r="145" spans="1:6" s="4" customFormat="1" ht="27">
      <c r="A145" s="11">
        <v>142</v>
      </c>
      <c r="B145" s="12" t="s">
        <v>9</v>
      </c>
      <c r="C145" s="16" t="s">
        <v>204</v>
      </c>
      <c r="D145" s="16" t="str">
        <f>"777303828"</f>
        <v>777303828</v>
      </c>
      <c r="E145" s="14">
        <v>0</v>
      </c>
      <c r="F145" s="15">
        <v>419.58</v>
      </c>
    </row>
    <row r="146" spans="1:6" s="4" customFormat="1" ht="27">
      <c r="A146" s="11">
        <v>143</v>
      </c>
      <c r="B146" s="12" t="s">
        <v>9</v>
      </c>
      <c r="C146" s="16" t="s">
        <v>205</v>
      </c>
      <c r="D146" s="16" t="str">
        <f>"600504771"</f>
        <v>600504771</v>
      </c>
      <c r="E146" s="14">
        <v>0.125</v>
      </c>
      <c r="F146" s="15">
        <v>1648.36</v>
      </c>
    </row>
    <row r="147" spans="1:6" s="4" customFormat="1" ht="27">
      <c r="A147" s="11">
        <v>144</v>
      </c>
      <c r="B147" s="12" t="s">
        <v>9</v>
      </c>
      <c r="C147" s="16" t="s">
        <v>206</v>
      </c>
      <c r="D147" s="16" t="str">
        <f>"086565554"</f>
        <v>086565554</v>
      </c>
      <c r="E147" s="14">
        <v>0</v>
      </c>
      <c r="F147" s="15">
        <v>201.84</v>
      </c>
    </row>
    <row r="148" spans="1:6" s="4" customFormat="1" ht="27">
      <c r="A148" s="11">
        <v>145</v>
      </c>
      <c r="B148" s="12" t="s">
        <v>9</v>
      </c>
      <c r="C148" s="16" t="s">
        <v>207</v>
      </c>
      <c r="D148" s="16" t="str">
        <f>"660330195"</f>
        <v>660330195</v>
      </c>
      <c r="E148" s="14">
        <v>0.2</v>
      </c>
      <c r="F148" s="15">
        <v>941.92</v>
      </c>
    </row>
    <row r="149" spans="1:6" s="4" customFormat="1" ht="27">
      <c r="A149" s="11">
        <v>146</v>
      </c>
      <c r="B149" s="12" t="s">
        <v>9</v>
      </c>
      <c r="C149" s="16" t="s">
        <v>208</v>
      </c>
      <c r="D149" s="16" t="s">
        <v>209</v>
      </c>
      <c r="E149" s="14">
        <v>0</v>
      </c>
      <c r="F149" s="15">
        <v>6066.16</v>
      </c>
    </row>
    <row r="150" spans="1:6" s="4" customFormat="1" ht="27">
      <c r="A150" s="11">
        <v>147</v>
      </c>
      <c r="B150" s="12" t="s">
        <v>9</v>
      </c>
      <c r="C150" s="16" t="s">
        <v>210</v>
      </c>
      <c r="D150" s="16" t="s">
        <v>211</v>
      </c>
      <c r="E150" s="14">
        <v>0</v>
      </c>
      <c r="F150" s="15">
        <v>1026.02</v>
      </c>
    </row>
    <row r="151" spans="1:6" s="4" customFormat="1" ht="27">
      <c r="A151" s="11">
        <v>148</v>
      </c>
      <c r="B151" s="12" t="s">
        <v>9</v>
      </c>
      <c r="C151" s="16" t="s">
        <v>212</v>
      </c>
      <c r="D151" s="16" t="str">
        <f>"675975324"</f>
        <v>675975324</v>
      </c>
      <c r="E151" s="14">
        <v>0</v>
      </c>
      <c r="F151" s="15">
        <v>218.66</v>
      </c>
    </row>
    <row r="152" spans="1:6" s="4" customFormat="1" ht="27">
      <c r="A152" s="11">
        <v>149</v>
      </c>
      <c r="B152" s="12" t="s">
        <v>9</v>
      </c>
      <c r="C152" s="16" t="s">
        <v>213</v>
      </c>
      <c r="D152" s="16" t="str">
        <f>"328527631"</f>
        <v>328527631</v>
      </c>
      <c r="E152" s="14">
        <v>0</v>
      </c>
      <c r="F152" s="15">
        <v>1143.76</v>
      </c>
    </row>
    <row r="153" spans="1:6" s="4" customFormat="1" ht="27">
      <c r="A153" s="11">
        <v>150</v>
      </c>
      <c r="B153" s="12" t="s">
        <v>9</v>
      </c>
      <c r="C153" s="16" t="s">
        <v>214</v>
      </c>
      <c r="D153" s="16" t="s">
        <v>215</v>
      </c>
      <c r="E153" s="14">
        <v>0</v>
      </c>
      <c r="F153" s="15">
        <v>3414.46</v>
      </c>
    </row>
    <row r="154" spans="1:6" s="4" customFormat="1" ht="27">
      <c r="A154" s="11">
        <v>151</v>
      </c>
      <c r="B154" s="12" t="s">
        <v>9</v>
      </c>
      <c r="C154" s="16" t="s">
        <v>216</v>
      </c>
      <c r="D154" s="16" t="str">
        <f>"684711507"</f>
        <v>684711507</v>
      </c>
      <c r="E154" s="14">
        <v>0</v>
      </c>
      <c r="F154" s="15">
        <v>1026.02</v>
      </c>
    </row>
    <row r="155" spans="1:6" s="4" customFormat="1" ht="27">
      <c r="A155" s="11">
        <v>152</v>
      </c>
      <c r="B155" s="12" t="s">
        <v>9</v>
      </c>
      <c r="C155" s="16" t="s">
        <v>217</v>
      </c>
      <c r="D155" s="16" t="s">
        <v>218</v>
      </c>
      <c r="E155" s="14">
        <v>0</v>
      </c>
      <c r="F155" s="15">
        <v>1033.08</v>
      </c>
    </row>
    <row r="156" spans="1:6" s="4" customFormat="1" ht="27">
      <c r="A156" s="11">
        <v>153</v>
      </c>
      <c r="B156" s="12" t="s">
        <v>9</v>
      </c>
      <c r="C156" s="16" t="s">
        <v>219</v>
      </c>
      <c r="D156" s="16" t="str">
        <f>"741369972"</f>
        <v>741369972</v>
      </c>
      <c r="E156" s="14">
        <v>0</v>
      </c>
      <c r="F156" s="15">
        <v>1614.72</v>
      </c>
    </row>
    <row r="157" spans="1:6" s="4" customFormat="1" ht="27">
      <c r="A157" s="11">
        <v>154</v>
      </c>
      <c r="B157" s="12" t="s">
        <v>9</v>
      </c>
      <c r="C157" s="16" t="s">
        <v>220</v>
      </c>
      <c r="D157" s="16" t="str">
        <f>"328545434"</f>
        <v>328545434</v>
      </c>
      <c r="E157" s="14">
        <v>0.1</v>
      </c>
      <c r="F157" s="15">
        <v>7050.2</v>
      </c>
    </row>
    <row r="158" spans="1:6" s="4" customFormat="1" ht="27">
      <c r="A158" s="11">
        <v>155</v>
      </c>
      <c r="B158" s="12" t="s">
        <v>9</v>
      </c>
      <c r="C158" s="16" t="s">
        <v>221</v>
      </c>
      <c r="D158" s="16" t="s">
        <v>222</v>
      </c>
      <c r="E158" s="14">
        <v>0</v>
      </c>
      <c r="F158" s="15">
        <v>403.68</v>
      </c>
    </row>
    <row r="159" spans="1:6" s="4" customFormat="1" ht="27">
      <c r="A159" s="11">
        <v>156</v>
      </c>
      <c r="B159" s="12" t="s">
        <v>9</v>
      </c>
      <c r="C159" s="16" t="s">
        <v>223</v>
      </c>
      <c r="D159" s="16" t="str">
        <f>"749106050"</f>
        <v>749106050</v>
      </c>
      <c r="E159" s="14">
        <v>0</v>
      </c>
      <c r="F159" s="15">
        <v>1009.2</v>
      </c>
    </row>
    <row r="160" spans="1:6" s="4" customFormat="1" ht="27">
      <c r="A160" s="11">
        <v>157</v>
      </c>
      <c r="B160" s="12" t="s">
        <v>9</v>
      </c>
      <c r="C160" s="16" t="s">
        <v>224</v>
      </c>
      <c r="D160" s="16" t="s">
        <v>225</v>
      </c>
      <c r="E160" s="14">
        <v>0</v>
      </c>
      <c r="F160" s="15">
        <v>201.84</v>
      </c>
    </row>
    <row r="161" spans="1:6" s="4" customFormat="1" ht="27">
      <c r="A161" s="11">
        <v>158</v>
      </c>
      <c r="B161" s="12" t="s">
        <v>9</v>
      </c>
      <c r="C161" s="16" t="s">
        <v>226</v>
      </c>
      <c r="D161" s="16" t="s">
        <v>227</v>
      </c>
      <c r="E161" s="14">
        <v>0</v>
      </c>
      <c r="F161" s="15">
        <v>895.46</v>
      </c>
    </row>
    <row r="162" spans="1:6" s="4" customFormat="1" ht="27">
      <c r="A162" s="11">
        <v>159</v>
      </c>
      <c r="B162" s="12" t="s">
        <v>9</v>
      </c>
      <c r="C162" s="16" t="s">
        <v>228</v>
      </c>
      <c r="D162" s="16" t="str">
        <f>"738460134"</f>
        <v>738460134</v>
      </c>
      <c r="E162" s="14">
        <v>0.0517</v>
      </c>
      <c r="F162" s="15">
        <v>40369.83</v>
      </c>
    </row>
    <row r="163" spans="1:6" s="4" customFormat="1" ht="27">
      <c r="A163" s="11">
        <v>160</v>
      </c>
      <c r="B163" s="12" t="s">
        <v>9</v>
      </c>
      <c r="C163" s="16" t="s">
        <v>229</v>
      </c>
      <c r="D163" s="16" t="s">
        <v>230</v>
      </c>
      <c r="E163" s="14">
        <v>0</v>
      </c>
      <c r="F163" s="15">
        <v>915.6</v>
      </c>
    </row>
    <row r="164" spans="1:6" s="4" customFormat="1" ht="27">
      <c r="A164" s="11">
        <v>161</v>
      </c>
      <c r="B164" s="12" t="s">
        <v>9</v>
      </c>
      <c r="C164" s="16" t="s">
        <v>231</v>
      </c>
      <c r="D164" s="16" t="s">
        <v>232</v>
      </c>
      <c r="E164" s="14">
        <v>0</v>
      </c>
      <c r="F164" s="15">
        <v>588.7</v>
      </c>
    </row>
    <row r="165" spans="1:6" s="4" customFormat="1" ht="27">
      <c r="A165" s="11">
        <v>162</v>
      </c>
      <c r="B165" s="12" t="s">
        <v>9</v>
      </c>
      <c r="C165" s="16" t="s">
        <v>233</v>
      </c>
      <c r="D165" s="16" t="str">
        <f>"758118686"</f>
        <v>758118686</v>
      </c>
      <c r="E165" s="14">
        <v>0</v>
      </c>
      <c r="F165" s="15">
        <v>1948.31</v>
      </c>
    </row>
    <row r="166" spans="1:6" s="4" customFormat="1" ht="27">
      <c r="A166" s="11">
        <v>163</v>
      </c>
      <c r="B166" s="12" t="s">
        <v>9</v>
      </c>
      <c r="C166" s="16" t="s">
        <v>234</v>
      </c>
      <c r="D166" s="16" t="str">
        <f>"589761485"</f>
        <v>589761485</v>
      </c>
      <c r="E166" s="14">
        <v>0</v>
      </c>
      <c r="F166" s="15">
        <v>403.68</v>
      </c>
    </row>
    <row r="167" spans="1:6" s="4" customFormat="1" ht="27">
      <c r="A167" s="11">
        <v>164</v>
      </c>
      <c r="B167" s="12" t="s">
        <v>9</v>
      </c>
      <c r="C167" s="16" t="s">
        <v>235</v>
      </c>
      <c r="D167" s="16" t="s">
        <v>236</v>
      </c>
      <c r="E167" s="14">
        <v>0</v>
      </c>
      <c r="F167" s="15">
        <v>605.52</v>
      </c>
    </row>
    <row r="168" spans="1:6" s="4" customFormat="1" ht="27">
      <c r="A168" s="11">
        <v>165</v>
      </c>
      <c r="B168" s="12" t="s">
        <v>9</v>
      </c>
      <c r="C168" s="16" t="s">
        <v>237</v>
      </c>
      <c r="D168" s="16" t="str">
        <f>"773611276"</f>
        <v>773611276</v>
      </c>
      <c r="E168" s="14">
        <v>0</v>
      </c>
      <c r="F168" s="15">
        <v>881.52</v>
      </c>
    </row>
    <row r="169" spans="1:6" s="4" customFormat="1" ht="27">
      <c r="A169" s="11">
        <v>166</v>
      </c>
      <c r="B169" s="12" t="s">
        <v>9</v>
      </c>
      <c r="C169" s="16" t="s">
        <v>238</v>
      </c>
      <c r="D169" s="16" t="s">
        <v>239</v>
      </c>
      <c r="E169" s="14">
        <v>0</v>
      </c>
      <c r="F169" s="15">
        <v>925.1</v>
      </c>
    </row>
    <row r="170" spans="1:6" s="4" customFormat="1" ht="27">
      <c r="A170" s="11">
        <v>167</v>
      </c>
      <c r="B170" s="12" t="s">
        <v>9</v>
      </c>
      <c r="C170" s="16" t="s">
        <v>240</v>
      </c>
      <c r="D170" s="16" t="str">
        <f>"773604121"</f>
        <v>773604121</v>
      </c>
      <c r="E170" s="14">
        <v>0</v>
      </c>
      <c r="F170" s="15">
        <v>1250.8</v>
      </c>
    </row>
    <row r="171" spans="1:6" s="4" customFormat="1" ht="27">
      <c r="A171" s="11">
        <v>168</v>
      </c>
      <c r="B171" s="12" t="s">
        <v>9</v>
      </c>
      <c r="C171" s="16" t="s">
        <v>241</v>
      </c>
      <c r="D171" s="16" t="s">
        <v>242</v>
      </c>
      <c r="E171" s="14">
        <v>0</v>
      </c>
      <c r="F171" s="15">
        <v>201.84</v>
      </c>
    </row>
    <row r="172" spans="1:6" s="4" customFormat="1" ht="27">
      <c r="A172" s="11">
        <v>169</v>
      </c>
      <c r="B172" s="12" t="s">
        <v>9</v>
      </c>
      <c r="C172" s="16" t="s">
        <v>243</v>
      </c>
      <c r="D172" s="16" t="str">
        <f>"069883876"</f>
        <v>069883876</v>
      </c>
      <c r="E172" s="14">
        <v>0</v>
      </c>
      <c r="F172" s="15">
        <v>1577.79</v>
      </c>
    </row>
    <row r="173" spans="1:6" s="4" customFormat="1" ht="27">
      <c r="A173" s="11">
        <v>170</v>
      </c>
      <c r="B173" s="12" t="s">
        <v>9</v>
      </c>
      <c r="C173" s="16" t="s">
        <v>244</v>
      </c>
      <c r="D173" s="16" t="s">
        <v>245</v>
      </c>
      <c r="E173" s="14">
        <v>0</v>
      </c>
      <c r="F173" s="15">
        <v>201.84</v>
      </c>
    </row>
    <row r="174" spans="1:6" s="4" customFormat="1" ht="27">
      <c r="A174" s="11">
        <v>171</v>
      </c>
      <c r="B174" s="12" t="s">
        <v>9</v>
      </c>
      <c r="C174" s="16" t="s">
        <v>246</v>
      </c>
      <c r="D174" s="16" t="s">
        <v>247</v>
      </c>
      <c r="E174" s="14">
        <v>0</v>
      </c>
      <c r="F174" s="15">
        <v>386.86</v>
      </c>
    </row>
    <row r="175" spans="1:6" s="4" customFormat="1" ht="27">
      <c r="A175" s="11">
        <v>172</v>
      </c>
      <c r="B175" s="12" t="s">
        <v>9</v>
      </c>
      <c r="C175" s="16" t="s">
        <v>248</v>
      </c>
      <c r="D175" s="16" t="s">
        <v>249</v>
      </c>
      <c r="E175" s="14">
        <v>0</v>
      </c>
      <c r="F175" s="15">
        <v>706.44</v>
      </c>
    </row>
    <row r="176" spans="1:6" s="4" customFormat="1" ht="27">
      <c r="A176" s="11">
        <v>173</v>
      </c>
      <c r="B176" s="12" t="s">
        <v>9</v>
      </c>
      <c r="C176" s="16" t="s">
        <v>250</v>
      </c>
      <c r="D176" s="16" t="s">
        <v>251</v>
      </c>
      <c r="E176" s="14">
        <v>0</v>
      </c>
      <c r="F176" s="15">
        <v>525</v>
      </c>
    </row>
    <row r="177" spans="1:6" s="4" customFormat="1" ht="27">
      <c r="A177" s="11">
        <v>174</v>
      </c>
      <c r="B177" s="12" t="s">
        <v>9</v>
      </c>
      <c r="C177" s="16" t="s">
        <v>252</v>
      </c>
      <c r="D177" s="16" t="s">
        <v>253</v>
      </c>
      <c r="E177" s="14">
        <v>0</v>
      </c>
      <c r="F177" s="15">
        <v>1679.5</v>
      </c>
    </row>
    <row r="178" spans="1:6" s="4" customFormat="1" ht="27">
      <c r="A178" s="11">
        <v>175</v>
      </c>
      <c r="B178" s="12" t="s">
        <v>9</v>
      </c>
      <c r="C178" s="16" t="s">
        <v>254</v>
      </c>
      <c r="D178" s="16" t="str">
        <f>"300432649"</f>
        <v>300432649</v>
      </c>
      <c r="E178" s="14">
        <v>0</v>
      </c>
      <c r="F178" s="15">
        <v>201.84</v>
      </c>
    </row>
    <row r="179" spans="1:6" s="4" customFormat="1" ht="27">
      <c r="A179" s="11">
        <v>176</v>
      </c>
      <c r="B179" s="12" t="s">
        <v>9</v>
      </c>
      <c r="C179" s="16" t="s">
        <v>255</v>
      </c>
      <c r="D179" s="16" t="str">
        <f>"660302813"</f>
        <v>660302813</v>
      </c>
      <c r="E179" s="14">
        <v>0</v>
      </c>
      <c r="F179" s="15">
        <v>403.68</v>
      </c>
    </row>
    <row r="180" spans="1:6" s="4" customFormat="1" ht="27">
      <c r="A180" s="11">
        <v>177</v>
      </c>
      <c r="B180" s="12" t="s">
        <v>9</v>
      </c>
      <c r="C180" s="16" t="s">
        <v>256</v>
      </c>
      <c r="D180" s="16" t="str">
        <f>"328617354"</f>
        <v>328617354</v>
      </c>
      <c r="E180" s="14">
        <v>0</v>
      </c>
      <c r="F180" s="15">
        <v>1200</v>
      </c>
    </row>
    <row r="181" spans="1:6" s="4" customFormat="1" ht="27">
      <c r="A181" s="11">
        <v>178</v>
      </c>
      <c r="B181" s="12" t="s">
        <v>9</v>
      </c>
      <c r="C181" s="16" t="s">
        <v>257</v>
      </c>
      <c r="D181" s="16" t="s">
        <v>258</v>
      </c>
      <c r="E181" s="14">
        <v>0</v>
      </c>
      <c r="F181" s="15">
        <v>3072.2</v>
      </c>
    </row>
    <row r="182" spans="1:6" s="4" customFormat="1" ht="27">
      <c r="A182" s="11">
        <v>179</v>
      </c>
      <c r="B182" s="12" t="s">
        <v>9</v>
      </c>
      <c r="C182" s="16" t="s">
        <v>259</v>
      </c>
      <c r="D182" s="16" t="s">
        <v>260</v>
      </c>
      <c r="E182" s="14">
        <v>0</v>
      </c>
      <c r="F182" s="15">
        <v>404.26</v>
      </c>
    </row>
    <row r="183" spans="1:6" s="4" customFormat="1" ht="27">
      <c r="A183" s="11">
        <v>180</v>
      </c>
      <c r="B183" s="12" t="s">
        <v>9</v>
      </c>
      <c r="C183" s="16" t="s">
        <v>261</v>
      </c>
      <c r="D183" s="16" t="s">
        <v>262</v>
      </c>
      <c r="E183" s="14">
        <v>0</v>
      </c>
      <c r="F183" s="15">
        <v>6548.24</v>
      </c>
    </row>
    <row r="184" spans="1:6" s="4" customFormat="1" ht="27">
      <c r="A184" s="11">
        <v>181</v>
      </c>
      <c r="B184" s="12" t="s">
        <v>9</v>
      </c>
      <c r="C184" s="16" t="s">
        <v>263</v>
      </c>
      <c r="D184" s="16" t="s">
        <v>264</v>
      </c>
      <c r="E184" s="14">
        <v>0</v>
      </c>
      <c r="F184" s="15">
        <v>805</v>
      </c>
    </row>
    <row r="185" spans="1:6" s="4" customFormat="1" ht="27">
      <c r="A185" s="11">
        <v>182</v>
      </c>
      <c r="B185" s="12" t="s">
        <v>9</v>
      </c>
      <c r="C185" s="16" t="s">
        <v>265</v>
      </c>
      <c r="D185" s="16" t="s">
        <v>266</v>
      </c>
      <c r="E185" s="14">
        <v>0</v>
      </c>
      <c r="F185" s="15">
        <v>1430.58</v>
      </c>
    </row>
    <row r="186" spans="1:6" s="4" customFormat="1" ht="27">
      <c r="A186" s="11">
        <v>183</v>
      </c>
      <c r="B186" s="12" t="s">
        <v>9</v>
      </c>
      <c r="C186" s="16" t="s">
        <v>267</v>
      </c>
      <c r="D186" s="16" t="s">
        <v>268</v>
      </c>
      <c r="E186" s="14">
        <v>0</v>
      </c>
      <c r="F186" s="15">
        <v>531.62</v>
      </c>
    </row>
    <row r="187" spans="1:6" s="4" customFormat="1" ht="27">
      <c r="A187" s="11">
        <v>184</v>
      </c>
      <c r="B187" s="12" t="s">
        <v>9</v>
      </c>
      <c r="C187" s="16" t="s">
        <v>269</v>
      </c>
      <c r="D187" s="16" t="str">
        <f>"770618704"</f>
        <v>770618704</v>
      </c>
      <c r="E187" s="14">
        <v>0</v>
      </c>
      <c r="F187" s="15">
        <v>6009.44</v>
      </c>
    </row>
    <row r="188" spans="1:6" s="4" customFormat="1" ht="27">
      <c r="A188" s="11">
        <v>185</v>
      </c>
      <c r="B188" s="12" t="s">
        <v>9</v>
      </c>
      <c r="C188" s="16" t="s">
        <v>270</v>
      </c>
      <c r="D188" s="16" t="s">
        <v>271</v>
      </c>
      <c r="E188" s="14">
        <v>0</v>
      </c>
      <c r="F188" s="15">
        <v>1396.06</v>
      </c>
    </row>
    <row r="189" spans="1:6" s="4" customFormat="1" ht="27">
      <c r="A189" s="11">
        <v>186</v>
      </c>
      <c r="B189" s="12" t="s">
        <v>9</v>
      </c>
      <c r="C189" s="16" t="s">
        <v>272</v>
      </c>
      <c r="D189" s="16" t="str">
        <f>"668820367"</f>
        <v>668820367</v>
      </c>
      <c r="E189" s="14">
        <v>0</v>
      </c>
      <c r="F189" s="15">
        <v>1194.22</v>
      </c>
    </row>
    <row r="190" spans="1:6" s="4" customFormat="1" ht="27">
      <c r="A190" s="11">
        <v>187</v>
      </c>
      <c r="B190" s="12" t="s">
        <v>9</v>
      </c>
      <c r="C190" s="16" t="s">
        <v>273</v>
      </c>
      <c r="D190" s="16" t="str">
        <f>"300609918"</f>
        <v>300609918</v>
      </c>
      <c r="E190" s="14">
        <v>0</v>
      </c>
      <c r="F190" s="15">
        <v>2137.09</v>
      </c>
    </row>
    <row r="191" spans="1:6" s="4" customFormat="1" ht="27">
      <c r="A191" s="11">
        <v>188</v>
      </c>
      <c r="B191" s="12" t="s">
        <v>9</v>
      </c>
      <c r="C191" s="16" t="s">
        <v>274</v>
      </c>
      <c r="D191" s="16" t="s">
        <v>275</v>
      </c>
      <c r="E191" s="14">
        <v>0</v>
      </c>
      <c r="F191" s="15">
        <v>4490.94</v>
      </c>
    </row>
    <row r="192" spans="1:6" s="4" customFormat="1" ht="27">
      <c r="A192" s="11">
        <v>189</v>
      </c>
      <c r="B192" s="12" t="s">
        <v>9</v>
      </c>
      <c r="C192" s="16" t="s">
        <v>276</v>
      </c>
      <c r="D192" s="16" t="str">
        <f>"758125659"</f>
        <v>758125659</v>
      </c>
      <c r="E192" s="14">
        <v>0</v>
      </c>
      <c r="F192" s="15">
        <v>1009.2</v>
      </c>
    </row>
    <row r="193" spans="1:6" s="4" customFormat="1" ht="27">
      <c r="A193" s="11">
        <v>190</v>
      </c>
      <c r="B193" s="12" t="s">
        <v>9</v>
      </c>
      <c r="C193" s="16" t="s">
        <v>277</v>
      </c>
      <c r="D193" s="16" t="str">
        <f>"764314755"</f>
        <v>764314755</v>
      </c>
      <c r="E193" s="14">
        <v>0</v>
      </c>
      <c r="F193" s="15">
        <v>622.34</v>
      </c>
    </row>
    <row r="194" spans="1:6" s="4" customFormat="1" ht="27">
      <c r="A194" s="11">
        <v>191</v>
      </c>
      <c r="B194" s="12" t="s">
        <v>9</v>
      </c>
      <c r="C194" s="16" t="s">
        <v>278</v>
      </c>
      <c r="D194" s="16" t="str">
        <f>"794967263"</f>
        <v>794967263</v>
      </c>
      <c r="E194" s="14">
        <v>0</v>
      </c>
      <c r="F194" s="15">
        <v>807.36</v>
      </c>
    </row>
    <row r="195" spans="1:6" s="4" customFormat="1" ht="27">
      <c r="A195" s="11">
        <v>192</v>
      </c>
      <c r="B195" s="12" t="s">
        <v>9</v>
      </c>
      <c r="C195" s="16" t="s">
        <v>279</v>
      </c>
      <c r="D195" s="16" t="str">
        <f>"300644895"</f>
        <v>300644895</v>
      </c>
      <c r="E195" s="14">
        <v>0.125</v>
      </c>
      <c r="F195" s="15">
        <v>1600.54</v>
      </c>
    </row>
    <row r="196" spans="1:6" s="4" customFormat="1" ht="27">
      <c r="A196" s="11">
        <v>193</v>
      </c>
      <c r="B196" s="12" t="s">
        <v>9</v>
      </c>
      <c r="C196" s="16" t="s">
        <v>280</v>
      </c>
      <c r="D196" s="16" t="str">
        <f>"789351755"</f>
        <v>789351755</v>
      </c>
      <c r="E196" s="14">
        <v>0</v>
      </c>
      <c r="F196" s="15">
        <v>1026.02</v>
      </c>
    </row>
    <row r="197" spans="1:6" s="4" customFormat="1" ht="27">
      <c r="A197" s="11">
        <v>194</v>
      </c>
      <c r="B197" s="12" t="s">
        <v>9</v>
      </c>
      <c r="C197" s="16" t="s">
        <v>281</v>
      </c>
      <c r="D197" s="16" t="str">
        <f>"735449001"</f>
        <v>735449001</v>
      </c>
      <c r="E197" s="14">
        <v>0</v>
      </c>
      <c r="F197" s="15">
        <v>8686.52</v>
      </c>
    </row>
    <row r="198" spans="1:6" s="4" customFormat="1" ht="27">
      <c r="A198" s="11">
        <v>195</v>
      </c>
      <c r="B198" s="12" t="s">
        <v>9</v>
      </c>
      <c r="C198" s="16" t="s">
        <v>282</v>
      </c>
      <c r="D198" s="16" t="s">
        <v>283</v>
      </c>
      <c r="E198" s="14">
        <v>0</v>
      </c>
      <c r="F198" s="15">
        <v>1228.59</v>
      </c>
    </row>
    <row r="199" spans="1:6" s="4" customFormat="1" ht="27">
      <c r="A199" s="11">
        <v>196</v>
      </c>
      <c r="B199" s="12" t="s">
        <v>9</v>
      </c>
      <c r="C199" s="16" t="s">
        <v>284</v>
      </c>
      <c r="D199" s="16" t="str">
        <f>"694058388"</f>
        <v>694058388</v>
      </c>
      <c r="E199" s="14">
        <v>0</v>
      </c>
      <c r="F199" s="15">
        <v>7522.68</v>
      </c>
    </row>
    <row r="200" spans="1:6" s="4" customFormat="1" ht="27">
      <c r="A200" s="11">
        <v>197</v>
      </c>
      <c r="B200" s="12" t="s">
        <v>9</v>
      </c>
      <c r="C200" s="16" t="s">
        <v>285</v>
      </c>
      <c r="D200" s="16" t="s">
        <v>286</v>
      </c>
      <c r="E200" s="14">
        <v>0</v>
      </c>
      <c r="F200" s="15">
        <v>2941.68</v>
      </c>
    </row>
    <row r="201" spans="1:6" s="4" customFormat="1" ht="27">
      <c r="A201" s="11">
        <v>198</v>
      </c>
      <c r="B201" s="12" t="s">
        <v>9</v>
      </c>
      <c r="C201" s="16" t="s">
        <v>287</v>
      </c>
      <c r="D201" s="16" t="str">
        <f>"786393255"</f>
        <v>786393255</v>
      </c>
      <c r="E201" s="14">
        <v>0.0769</v>
      </c>
      <c r="F201" s="15">
        <v>6574.94</v>
      </c>
    </row>
    <row r="202" spans="1:6" s="4" customFormat="1" ht="27">
      <c r="A202" s="11">
        <v>199</v>
      </c>
      <c r="B202" s="12" t="s">
        <v>9</v>
      </c>
      <c r="C202" s="16" t="s">
        <v>288</v>
      </c>
      <c r="D202" s="16" t="str">
        <f>"075935898"</f>
        <v>075935898</v>
      </c>
      <c r="E202" s="14">
        <v>0</v>
      </c>
      <c r="F202" s="15">
        <v>1440</v>
      </c>
    </row>
    <row r="203" spans="1:6" s="4" customFormat="1" ht="27">
      <c r="A203" s="11">
        <v>200</v>
      </c>
      <c r="B203" s="12" t="s">
        <v>9</v>
      </c>
      <c r="C203" s="16" t="s">
        <v>289</v>
      </c>
      <c r="D203" s="16" t="s">
        <v>290</v>
      </c>
      <c r="E203" s="14">
        <v>0</v>
      </c>
      <c r="F203" s="15">
        <v>201.84</v>
      </c>
    </row>
    <row r="204" spans="1:6" s="4" customFormat="1" ht="27">
      <c r="A204" s="11">
        <v>201</v>
      </c>
      <c r="B204" s="12" t="s">
        <v>9</v>
      </c>
      <c r="C204" s="16" t="s">
        <v>291</v>
      </c>
      <c r="D204" s="16" t="s">
        <v>292</v>
      </c>
      <c r="E204" s="14">
        <v>0</v>
      </c>
      <c r="F204" s="15">
        <v>252.3</v>
      </c>
    </row>
    <row r="205" spans="1:6" s="4" customFormat="1" ht="27">
      <c r="A205" s="11">
        <v>202</v>
      </c>
      <c r="B205" s="12" t="s">
        <v>9</v>
      </c>
      <c r="C205" s="16" t="s">
        <v>293</v>
      </c>
      <c r="D205" s="16" t="str">
        <f>"093732269"</f>
        <v>093732269</v>
      </c>
      <c r="E205" s="14">
        <v>0</v>
      </c>
      <c r="F205" s="15">
        <v>1533.8</v>
      </c>
    </row>
    <row r="206" spans="1:6" s="4" customFormat="1" ht="27">
      <c r="A206" s="11">
        <v>203</v>
      </c>
      <c r="B206" s="12" t="s">
        <v>9</v>
      </c>
      <c r="C206" s="16" t="s">
        <v>294</v>
      </c>
      <c r="D206" s="16" t="s">
        <v>295</v>
      </c>
      <c r="E206" s="14">
        <v>0</v>
      </c>
      <c r="F206" s="15">
        <v>2143.17</v>
      </c>
    </row>
    <row r="207" spans="1:6" s="4" customFormat="1" ht="27">
      <c r="A207" s="11">
        <v>204</v>
      </c>
      <c r="B207" s="12" t="s">
        <v>9</v>
      </c>
      <c r="C207" s="16" t="s">
        <v>296</v>
      </c>
      <c r="D207" s="16" t="str">
        <f>"712918143"</f>
        <v>712918143</v>
      </c>
      <c r="E207" s="14">
        <v>0.1667</v>
      </c>
      <c r="F207" s="15">
        <v>1246.74</v>
      </c>
    </row>
    <row r="208" spans="1:6" s="4" customFormat="1" ht="27">
      <c r="A208" s="11">
        <v>205</v>
      </c>
      <c r="B208" s="12" t="s">
        <v>9</v>
      </c>
      <c r="C208" s="16" t="s">
        <v>297</v>
      </c>
      <c r="D208" s="16" t="str">
        <f>"586418884"</f>
        <v>586418884</v>
      </c>
      <c r="E208" s="14">
        <v>0</v>
      </c>
      <c r="F208" s="15">
        <v>1967.94</v>
      </c>
    </row>
    <row r="209" spans="1:6" s="4" customFormat="1" ht="27">
      <c r="A209" s="11">
        <v>206</v>
      </c>
      <c r="B209" s="12" t="s">
        <v>9</v>
      </c>
      <c r="C209" s="16" t="s">
        <v>298</v>
      </c>
      <c r="D209" s="16" t="str">
        <f>"780307555"</f>
        <v>780307555</v>
      </c>
      <c r="E209" s="14">
        <v>0.0133</v>
      </c>
      <c r="F209" s="15">
        <v>24581.22</v>
      </c>
    </row>
    <row r="210" spans="1:6" s="4" customFormat="1" ht="27">
      <c r="A210" s="11">
        <v>207</v>
      </c>
      <c r="B210" s="12" t="s">
        <v>9</v>
      </c>
      <c r="C210" s="16" t="s">
        <v>299</v>
      </c>
      <c r="D210" s="16" t="s">
        <v>300</v>
      </c>
      <c r="E210" s="14">
        <v>0</v>
      </c>
      <c r="F210" s="15">
        <v>992.38</v>
      </c>
    </row>
    <row r="211" spans="1:6" s="4" customFormat="1" ht="27">
      <c r="A211" s="11">
        <v>208</v>
      </c>
      <c r="B211" s="12" t="s">
        <v>9</v>
      </c>
      <c r="C211" s="16" t="s">
        <v>301</v>
      </c>
      <c r="D211" s="16" t="s">
        <v>302</v>
      </c>
      <c r="E211" s="14">
        <v>0</v>
      </c>
      <c r="F211" s="15">
        <v>403.68</v>
      </c>
    </row>
    <row r="212" spans="1:6" s="4" customFormat="1" ht="27">
      <c r="A212" s="11">
        <v>209</v>
      </c>
      <c r="B212" s="12" t="s">
        <v>9</v>
      </c>
      <c r="C212" s="16" t="s">
        <v>303</v>
      </c>
      <c r="D212" s="16" t="s">
        <v>304</v>
      </c>
      <c r="E212" s="14">
        <v>0</v>
      </c>
      <c r="F212" s="15">
        <v>420</v>
      </c>
    </row>
    <row r="213" spans="1:6" s="4" customFormat="1" ht="27">
      <c r="A213" s="11">
        <v>210</v>
      </c>
      <c r="B213" s="12" t="s">
        <v>9</v>
      </c>
      <c r="C213" s="16" t="s">
        <v>305</v>
      </c>
      <c r="D213" s="16" t="s">
        <v>306</v>
      </c>
      <c r="E213" s="14">
        <v>0</v>
      </c>
      <c r="F213" s="15">
        <v>1407.6</v>
      </c>
    </row>
    <row r="214" spans="1:6" s="4" customFormat="1" ht="27">
      <c r="A214" s="11">
        <v>211</v>
      </c>
      <c r="B214" s="12" t="s">
        <v>9</v>
      </c>
      <c r="C214" s="16" t="s">
        <v>307</v>
      </c>
      <c r="D214" s="16" t="str">
        <f>"792542958"</f>
        <v>792542958</v>
      </c>
      <c r="E214" s="14">
        <v>0</v>
      </c>
      <c r="F214" s="15">
        <v>2228.4</v>
      </c>
    </row>
    <row r="215" spans="1:6" s="4" customFormat="1" ht="27">
      <c r="A215" s="11">
        <v>212</v>
      </c>
      <c r="B215" s="12" t="s">
        <v>9</v>
      </c>
      <c r="C215" s="16" t="s">
        <v>308</v>
      </c>
      <c r="D215" s="16" t="s">
        <v>309</v>
      </c>
      <c r="E215" s="14">
        <v>0</v>
      </c>
      <c r="F215" s="15">
        <v>1095.46</v>
      </c>
    </row>
    <row r="216" spans="1:6" s="4" customFormat="1" ht="27">
      <c r="A216" s="11">
        <v>213</v>
      </c>
      <c r="B216" s="12" t="s">
        <v>9</v>
      </c>
      <c r="C216" s="16" t="s">
        <v>310</v>
      </c>
      <c r="D216" s="16" t="s">
        <v>311</v>
      </c>
      <c r="E216" s="14">
        <v>0.1</v>
      </c>
      <c r="F216" s="15">
        <v>2112.82</v>
      </c>
    </row>
    <row r="217" spans="1:6" s="4" customFormat="1" ht="27">
      <c r="A217" s="11">
        <v>214</v>
      </c>
      <c r="B217" s="12" t="s">
        <v>9</v>
      </c>
      <c r="C217" s="16" t="s">
        <v>312</v>
      </c>
      <c r="D217" s="16" t="str">
        <f>"239664140"</f>
        <v>239664140</v>
      </c>
      <c r="E217" s="14">
        <v>0</v>
      </c>
      <c r="F217" s="15">
        <v>1749.28</v>
      </c>
    </row>
    <row r="218" spans="1:6" s="4" customFormat="1" ht="27">
      <c r="A218" s="11">
        <v>215</v>
      </c>
      <c r="B218" s="12" t="s">
        <v>9</v>
      </c>
      <c r="C218" s="16" t="s">
        <v>313</v>
      </c>
      <c r="D218" s="16" t="s">
        <v>314</v>
      </c>
      <c r="E218" s="14">
        <v>0</v>
      </c>
      <c r="F218" s="15">
        <v>3534.44</v>
      </c>
    </row>
    <row r="219" spans="1:6" s="4" customFormat="1" ht="27">
      <c r="A219" s="11">
        <v>216</v>
      </c>
      <c r="B219" s="12" t="s">
        <v>9</v>
      </c>
      <c r="C219" s="16" t="s">
        <v>315</v>
      </c>
      <c r="D219" s="16" t="s">
        <v>316</v>
      </c>
      <c r="E219" s="14">
        <v>0</v>
      </c>
      <c r="F219" s="15">
        <v>201.84</v>
      </c>
    </row>
    <row r="220" spans="1:6" s="4" customFormat="1" ht="27">
      <c r="A220" s="11">
        <v>217</v>
      </c>
      <c r="B220" s="12" t="s">
        <v>9</v>
      </c>
      <c r="C220" s="16" t="s">
        <v>317</v>
      </c>
      <c r="D220" s="16" t="s">
        <v>318</v>
      </c>
      <c r="E220" s="14">
        <v>0</v>
      </c>
      <c r="F220" s="15">
        <v>1351.04</v>
      </c>
    </row>
    <row r="221" spans="1:6" s="4" customFormat="1" ht="27">
      <c r="A221" s="11">
        <v>218</v>
      </c>
      <c r="B221" s="12" t="s">
        <v>9</v>
      </c>
      <c r="C221" s="16" t="s">
        <v>319</v>
      </c>
      <c r="D221" s="16" t="str">
        <f>"066870332"</f>
        <v>066870332</v>
      </c>
      <c r="E221" s="14">
        <v>0</v>
      </c>
      <c r="F221" s="15">
        <v>3313.54</v>
      </c>
    </row>
    <row r="222" spans="1:6" s="4" customFormat="1" ht="27">
      <c r="A222" s="11">
        <v>219</v>
      </c>
      <c r="B222" s="12" t="s">
        <v>9</v>
      </c>
      <c r="C222" s="16" t="s">
        <v>320</v>
      </c>
      <c r="D222" s="16" t="str">
        <f>"083017771"</f>
        <v>083017771</v>
      </c>
      <c r="E222" s="14">
        <v>0</v>
      </c>
      <c r="F222" s="15">
        <v>5867.86</v>
      </c>
    </row>
    <row r="223" spans="1:6" s="4" customFormat="1" ht="27">
      <c r="A223" s="11">
        <v>220</v>
      </c>
      <c r="B223" s="12" t="s">
        <v>9</v>
      </c>
      <c r="C223" s="16" t="s">
        <v>321</v>
      </c>
      <c r="D223" s="16" t="str">
        <f>"300661011"</f>
        <v>300661011</v>
      </c>
      <c r="E223" s="14">
        <v>0</v>
      </c>
      <c r="F223" s="15">
        <v>900</v>
      </c>
    </row>
    <row r="224" spans="1:6" s="4" customFormat="1" ht="27">
      <c r="A224" s="11">
        <v>221</v>
      </c>
      <c r="B224" s="12" t="s">
        <v>9</v>
      </c>
      <c r="C224" s="16" t="s">
        <v>322</v>
      </c>
      <c r="D224" s="16" t="s">
        <v>323</v>
      </c>
      <c r="E224" s="14">
        <v>0</v>
      </c>
      <c r="F224" s="15">
        <v>403.68</v>
      </c>
    </row>
    <row r="225" spans="1:6" s="4" customFormat="1" ht="27">
      <c r="A225" s="11">
        <v>222</v>
      </c>
      <c r="B225" s="12" t="s">
        <v>9</v>
      </c>
      <c r="C225" s="16" t="s">
        <v>324</v>
      </c>
      <c r="D225" s="16" t="s">
        <v>325</v>
      </c>
      <c r="E225" s="14">
        <v>0</v>
      </c>
      <c r="F225" s="15">
        <v>210</v>
      </c>
    </row>
    <row r="226" spans="1:6" s="4" customFormat="1" ht="27">
      <c r="A226" s="11">
        <v>223</v>
      </c>
      <c r="B226" s="12" t="s">
        <v>9</v>
      </c>
      <c r="C226" s="16" t="s">
        <v>326</v>
      </c>
      <c r="D226" s="16" t="str">
        <f>"777341568"</f>
        <v>777341568</v>
      </c>
      <c r="E226" s="14">
        <v>0</v>
      </c>
      <c r="F226" s="15">
        <v>330</v>
      </c>
    </row>
    <row r="227" spans="1:6" s="4" customFormat="1" ht="27">
      <c r="A227" s="11">
        <v>224</v>
      </c>
      <c r="B227" s="12" t="s">
        <v>9</v>
      </c>
      <c r="C227" s="16" t="s">
        <v>327</v>
      </c>
      <c r="D227" s="16" t="s">
        <v>328</v>
      </c>
      <c r="E227" s="14">
        <v>0</v>
      </c>
      <c r="F227" s="15">
        <v>1215.12</v>
      </c>
    </row>
    <row r="228" spans="1:6" s="4" customFormat="1" ht="27">
      <c r="A228" s="11">
        <v>225</v>
      </c>
      <c r="B228" s="12" t="s">
        <v>9</v>
      </c>
      <c r="C228" s="16" t="s">
        <v>329</v>
      </c>
      <c r="D228" s="16" t="s">
        <v>330</v>
      </c>
      <c r="E228" s="14">
        <v>0</v>
      </c>
      <c r="F228" s="15">
        <v>2775.3</v>
      </c>
    </row>
    <row r="229" spans="1:6" s="4" customFormat="1" ht="27">
      <c r="A229" s="11">
        <v>226</v>
      </c>
      <c r="B229" s="12" t="s">
        <v>9</v>
      </c>
      <c r="C229" s="16" t="s">
        <v>331</v>
      </c>
      <c r="D229" s="16" t="s">
        <v>332</v>
      </c>
      <c r="E229" s="14">
        <v>0</v>
      </c>
      <c r="F229" s="15">
        <v>600</v>
      </c>
    </row>
    <row r="230" spans="1:6" s="4" customFormat="1" ht="27">
      <c r="A230" s="11">
        <v>227</v>
      </c>
      <c r="B230" s="12" t="s">
        <v>9</v>
      </c>
      <c r="C230" s="16" t="s">
        <v>333</v>
      </c>
      <c r="D230" s="16" t="s">
        <v>334</v>
      </c>
      <c r="E230" s="14">
        <v>0</v>
      </c>
      <c r="F230" s="15">
        <v>1009.2</v>
      </c>
    </row>
    <row r="231" spans="1:6" s="4" customFormat="1" ht="27">
      <c r="A231" s="11">
        <v>228</v>
      </c>
      <c r="B231" s="12" t="s">
        <v>9</v>
      </c>
      <c r="C231" s="16" t="s">
        <v>335</v>
      </c>
      <c r="D231" s="16" t="s">
        <v>336</v>
      </c>
      <c r="E231" s="14">
        <v>0</v>
      </c>
      <c r="F231" s="15">
        <v>5039.82</v>
      </c>
    </row>
    <row r="232" spans="1:6" s="4" customFormat="1" ht="27">
      <c r="A232" s="11">
        <v>229</v>
      </c>
      <c r="B232" s="12" t="s">
        <v>9</v>
      </c>
      <c r="C232" s="16" t="s">
        <v>337</v>
      </c>
      <c r="D232" s="16" t="str">
        <f>"091561152"</f>
        <v>091561152</v>
      </c>
      <c r="E232" s="14">
        <v>0</v>
      </c>
      <c r="F232" s="15">
        <v>820</v>
      </c>
    </row>
    <row r="233" spans="1:6" s="4" customFormat="1" ht="27">
      <c r="A233" s="11">
        <v>230</v>
      </c>
      <c r="B233" s="12" t="s">
        <v>9</v>
      </c>
      <c r="C233" s="16" t="s">
        <v>338</v>
      </c>
      <c r="D233" s="16" t="s">
        <v>339</v>
      </c>
      <c r="E233" s="14">
        <v>0</v>
      </c>
      <c r="F233" s="15">
        <v>332.5</v>
      </c>
    </row>
    <row r="234" spans="1:6" s="4" customFormat="1" ht="27">
      <c r="A234" s="11">
        <v>231</v>
      </c>
      <c r="B234" s="12" t="s">
        <v>9</v>
      </c>
      <c r="C234" s="16" t="s">
        <v>340</v>
      </c>
      <c r="D234" s="16" t="str">
        <f>"712826265"</f>
        <v>712826265</v>
      </c>
      <c r="E234" s="14">
        <v>0</v>
      </c>
      <c r="F234" s="15">
        <v>1764</v>
      </c>
    </row>
    <row r="235" spans="1:6" s="4" customFormat="1" ht="27">
      <c r="A235" s="11">
        <v>232</v>
      </c>
      <c r="B235" s="12" t="s">
        <v>9</v>
      </c>
      <c r="C235" s="16" t="s">
        <v>341</v>
      </c>
      <c r="D235" s="16" t="str">
        <f>"789355748"</f>
        <v>789355748</v>
      </c>
      <c r="E235" s="14">
        <v>0</v>
      </c>
      <c r="F235" s="15">
        <v>2234</v>
      </c>
    </row>
    <row r="236" spans="1:6" s="4" customFormat="1" ht="27">
      <c r="A236" s="11">
        <v>233</v>
      </c>
      <c r="B236" s="12" t="s">
        <v>9</v>
      </c>
      <c r="C236" s="16" t="s">
        <v>342</v>
      </c>
      <c r="D236" s="16" t="str">
        <f>"300540228"</f>
        <v>300540228</v>
      </c>
      <c r="E236" s="14">
        <v>0</v>
      </c>
      <c r="F236" s="15">
        <v>235.48</v>
      </c>
    </row>
    <row r="237" spans="1:6" s="4" customFormat="1" ht="27">
      <c r="A237" s="11">
        <v>234</v>
      </c>
      <c r="B237" s="12" t="s">
        <v>9</v>
      </c>
      <c r="C237" s="16" t="s">
        <v>343</v>
      </c>
      <c r="D237" s="16" t="str">
        <f>"675960835"</f>
        <v>675960835</v>
      </c>
      <c r="E237" s="14">
        <v>0</v>
      </c>
      <c r="F237" s="15">
        <v>1291.2</v>
      </c>
    </row>
    <row r="238" spans="1:6" s="4" customFormat="1" ht="27">
      <c r="A238" s="11">
        <v>235</v>
      </c>
      <c r="B238" s="12" t="s">
        <v>9</v>
      </c>
      <c r="C238" s="16" t="s">
        <v>344</v>
      </c>
      <c r="D238" s="16" t="str">
        <f>"746674693"</f>
        <v>746674693</v>
      </c>
      <c r="E238" s="14">
        <v>0</v>
      </c>
      <c r="F238" s="15">
        <v>4429.92</v>
      </c>
    </row>
    <row r="239" spans="1:6" s="4" customFormat="1" ht="27">
      <c r="A239" s="11">
        <v>236</v>
      </c>
      <c r="B239" s="12" t="s">
        <v>9</v>
      </c>
      <c r="C239" s="19" t="s">
        <v>345</v>
      </c>
      <c r="D239" s="19" t="s">
        <v>346</v>
      </c>
      <c r="E239" s="20">
        <v>0</v>
      </c>
      <c r="F239" s="21">
        <v>230</v>
      </c>
    </row>
    <row r="240" spans="1:6" s="4" customFormat="1" ht="27">
      <c r="A240" s="11">
        <v>237</v>
      </c>
      <c r="B240" s="12" t="s">
        <v>9</v>
      </c>
      <c r="C240" s="19" t="s">
        <v>347</v>
      </c>
      <c r="D240" s="19" t="s">
        <v>348</v>
      </c>
      <c r="E240" s="20">
        <v>0.0909</v>
      </c>
      <c r="F240" s="21">
        <v>7081.9</v>
      </c>
    </row>
    <row r="241" spans="1:6" s="4" customFormat="1" ht="27">
      <c r="A241" s="11">
        <v>238</v>
      </c>
      <c r="B241" s="12" t="s">
        <v>9</v>
      </c>
      <c r="C241" s="16" t="s">
        <v>349</v>
      </c>
      <c r="D241" s="16" t="str">
        <f>"600558841"</f>
        <v>600558841</v>
      </c>
      <c r="E241" s="14">
        <v>0</v>
      </c>
      <c r="F241" s="17">
        <v>454.14</v>
      </c>
    </row>
    <row r="242" spans="1:6" s="4" customFormat="1" ht="27">
      <c r="A242" s="11">
        <v>239</v>
      </c>
      <c r="B242" s="12" t="s">
        <v>9</v>
      </c>
      <c r="C242" s="16" t="s">
        <v>350</v>
      </c>
      <c r="D242" s="16" t="str">
        <f>"239660836"</f>
        <v>239660836</v>
      </c>
      <c r="E242" s="14">
        <v>0</v>
      </c>
      <c r="F242" s="15">
        <v>1597.9</v>
      </c>
    </row>
    <row r="243" spans="1:6" s="4" customFormat="1" ht="27">
      <c r="A243" s="11">
        <v>240</v>
      </c>
      <c r="B243" s="12" t="s">
        <v>9</v>
      </c>
      <c r="C243" s="16" t="s">
        <v>351</v>
      </c>
      <c r="D243" s="16" t="str">
        <f>"758107805"</f>
        <v>758107805</v>
      </c>
      <c r="E243" s="14">
        <v>0</v>
      </c>
      <c r="F243" s="15">
        <v>10058.25</v>
      </c>
    </row>
    <row r="244" spans="1:6" s="4" customFormat="1" ht="27">
      <c r="A244" s="11">
        <v>241</v>
      </c>
      <c r="B244" s="12" t="s">
        <v>9</v>
      </c>
      <c r="C244" s="16" t="s">
        <v>352</v>
      </c>
      <c r="D244" s="16" t="s">
        <v>353</v>
      </c>
      <c r="E244" s="14">
        <v>0</v>
      </c>
      <c r="F244" s="17">
        <v>437.32</v>
      </c>
    </row>
    <row r="245" spans="1:6" s="4" customFormat="1" ht="27">
      <c r="A245" s="11">
        <v>242</v>
      </c>
      <c r="B245" s="12" t="s">
        <v>9</v>
      </c>
      <c r="C245" s="16" t="s">
        <v>354</v>
      </c>
      <c r="D245" s="16" t="str">
        <f>"103062810"</f>
        <v>103062810</v>
      </c>
      <c r="E245" s="14">
        <v>0</v>
      </c>
      <c r="F245" s="17">
        <v>3516596.03</v>
      </c>
    </row>
    <row r="246" spans="1:6" s="4" customFormat="1" ht="27">
      <c r="A246" s="11">
        <v>243</v>
      </c>
      <c r="B246" s="12" t="s">
        <v>9</v>
      </c>
      <c r="C246" s="16" t="s">
        <v>355</v>
      </c>
      <c r="D246" s="16" t="str">
        <f>"764332953"</f>
        <v>764332953</v>
      </c>
      <c r="E246" s="14">
        <v>0</v>
      </c>
      <c r="F246" s="17">
        <v>3532.32</v>
      </c>
    </row>
    <row r="247" spans="1:6" s="4" customFormat="1" ht="27">
      <c r="A247" s="11">
        <v>244</v>
      </c>
      <c r="B247" s="12" t="s">
        <v>9</v>
      </c>
      <c r="C247" s="16" t="s">
        <v>356</v>
      </c>
      <c r="D247" s="16" t="s">
        <v>357</v>
      </c>
      <c r="E247" s="14">
        <v>0</v>
      </c>
      <c r="F247" s="17">
        <v>454.14</v>
      </c>
    </row>
    <row r="248" spans="1:6" s="4" customFormat="1" ht="27">
      <c r="A248" s="11">
        <v>245</v>
      </c>
      <c r="B248" s="12" t="s">
        <v>9</v>
      </c>
      <c r="C248" s="16" t="s">
        <v>358</v>
      </c>
      <c r="D248" s="16" t="s">
        <v>359</v>
      </c>
      <c r="E248" s="14">
        <v>0</v>
      </c>
      <c r="F248" s="17">
        <v>846.96</v>
      </c>
    </row>
    <row r="249" spans="1:6" s="4" customFormat="1" ht="27">
      <c r="A249" s="11">
        <v>246</v>
      </c>
      <c r="B249" s="12" t="s">
        <v>9</v>
      </c>
      <c r="C249" s="16" t="s">
        <v>360</v>
      </c>
      <c r="D249" s="16" t="s">
        <v>361</v>
      </c>
      <c r="E249" s="14">
        <v>0</v>
      </c>
      <c r="F249" s="15">
        <v>403.68</v>
      </c>
    </row>
    <row r="250" spans="1:6" s="4" customFormat="1" ht="27">
      <c r="A250" s="11">
        <v>247</v>
      </c>
      <c r="B250" s="12" t="s">
        <v>9</v>
      </c>
      <c r="C250" s="16" t="s">
        <v>362</v>
      </c>
      <c r="D250" s="16" t="s">
        <v>363</v>
      </c>
      <c r="E250" s="14">
        <v>0</v>
      </c>
      <c r="F250" s="17">
        <v>240</v>
      </c>
    </row>
    <row r="251" spans="1:6" s="4" customFormat="1" ht="27">
      <c r="A251" s="11">
        <v>248</v>
      </c>
      <c r="B251" s="12" t="s">
        <v>9</v>
      </c>
      <c r="C251" s="16" t="s">
        <v>364</v>
      </c>
      <c r="D251" s="16" t="s">
        <v>365</v>
      </c>
      <c r="E251" s="14">
        <v>0</v>
      </c>
      <c r="F251" s="17">
        <v>2153.81</v>
      </c>
    </row>
    <row r="252" spans="1:6" s="4" customFormat="1" ht="27">
      <c r="A252" s="11">
        <v>249</v>
      </c>
      <c r="B252" s="12" t="s">
        <v>9</v>
      </c>
      <c r="C252" s="16" t="s">
        <v>366</v>
      </c>
      <c r="D252" s="16" t="s">
        <v>367</v>
      </c>
      <c r="E252" s="14">
        <v>0</v>
      </c>
      <c r="F252" s="17">
        <v>3031</v>
      </c>
    </row>
    <row r="253" spans="1:6" s="4" customFormat="1" ht="27">
      <c r="A253" s="11">
        <v>250</v>
      </c>
      <c r="B253" s="12" t="s">
        <v>9</v>
      </c>
      <c r="C253" s="16" t="s">
        <v>368</v>
      </c>
      <c r="D253" s="16" t="str">
        <f>"797290294"</f>
        <v>797290294</v>
      </c>
      <c r="E253" s="14">
        <v>0</v>
      </c>
      <c r="F253" s="15">
        <v>10651.8</v>
      </c>
    </row>
    <row r="254" spans="1:6" s="4" customFormat="1" ht="27">
      <c r="A254" s="11">
        <v>251</v>
      </c>
      <c r="B254" s="12" t="s">
        <v>9</v>
      </c>
      <c r="C254" s="16" t="s">
        <v>369</v>
      </c>
      <c r="D254" s="16" t="str">
        <f>"668836553"</f>
        <v>668836553</v>
      </c>
      <c r="E254" s="14">
        <v>0</v>
      </c>
      <c r="F254" s="17">
        <v>1788.48</v>
      </c>
    </row>
    <row r="255" spans="1:6" s="4" customFormat="1" ht="27">
      <c r="A255" s="11">
        <v>252</v>
      </c>
      <c r="B255" s="12" t="s">
        <v>9</v>
      </c>
      <c r="C255" s="16" t="s">
        <v>370</v>
      </c>
      <c r="D255" s="16" t="s">
        <v>371</v>
      </c>
      <c r="E255" s="14">
        <v>0</v>
      </c>
      <c r="F255" s="17">
        <v>2690.2</v>
      </c>
    </row>
    <row r="256" spans="1:6" s="4" customFormat="1" ht="27">
      <c r="A256" s="11">
        <v>253</v>
      </c>
      <c r="B256" s="12" t="s">
        <v>9</v>
      </c>
      <c r="C256" s="16" t="s">
        <v>372</v>
      </c>
      <c r="D256" s="16" t="str">
        <f>"093730458"</f>
        <v>093730458</v>
      </c>
      <c r="E256" s="14">
        <v>0</v>
      </c>
      <c r="F256" s="17">
        <v>857.82</v>
      </c>
    </row>
    <row r="257" spans="1:6" s="4" customFormat="1" ht="27">
      <c r="A257" s="11">
        <v>254</v>
      </c>
      <c r="B257" s="12" t="s">
        <v>9</v>
      </c>
      <c r="C257" s="16" t="s">
        <v>373</v>
      </c>
      <c r="D257" s="16" t="s">
        <v>374</v>
      </c>
      <c r="E257" s="14">
        <v>0</v>
      </c>
      <c r="F257" s="17">
        <v>420.5</v>
      </c>
    </row>
    <row r="258" spans="1:6" s="4" customFormat="1" ht="27">
      <c r="A258" s="11">
        <v>255</v>
      </c>
      <c r="B258" s="12" t="s">
        <v>9</v>
      </c>
      <c r="C258" s="16" t="s">
        <v>375</v>
      </c>
      <c r="D258" s="16" t="str">
        <f>"586406787"</f>
        <v>586406787</v>
      </c>
      <c r="E258" s="14">
        <v>0</v>
      </c>
      <c r="F258" s="17">
        <v>5973.55</v>
      </c>
    </row>
    <row r="259" spans="1:6" s="4" customFormat="1" ht="27">
      <c r="A259" s="11">
        <v>256</v>
      </c>
      <c r="B259" s="12" t="s">
        <v>9</v>
      </c>
      <c r="C259" s="16" t="s">
        <v>376</v>
      </c>
      <c r="D259" s="16" t="str">
        <f>"789394720"</f>
        <v>789394720</v>
      </c>
      <c r="E259" s="14">
        <v>0</v>
      </c>
      <c r="F259" s="17">
        <v>840.54</v>
      </c>
    </row>
    <row r="260" spans="1:6" s="4" customFormat="1" ht="27">
      <c r="A260" s="11">
        <v>257</v>
      </c>
      <c r="B260" s="12" t="s">
        <v>9</v>
      </c>
      <c r="C260" s="16" t="s">
        <v>377</v>
      </c>
      <c r="D260" s="16" t="str">
        <f>"103080701"</f>
        <v>103080701</v>
      </c>
      <c r="E260" s="14">
        <v>0</v>
      </c>
      <c r="F260" s="17">
        <v>2776.56</v>
      </c>
    </row>
    <row r="261" spans="1:6" s="4" customFormat="1" ht="27">
      <c r="A261" s="11">
        <v>258</v>
      </c>
      <c r="B261" s="12" t="s">
        <v>9</v>
      </c>
      <c r="C261" s="16" t="s">
        <v>378</v>
      </c>
      <c r="D261" s="16" t="s">
        <v>379</v>
      </c>
      <c r="E261" s="14">
        <v>0</v>
      </c>
      <c r="F261" s="17">
        <v>744.6</v>
      </c>
    </row>
    <row r="262" spans="1:6" s="4" customFormat="1" ht="27">
      <c r="A262" s="11">
        <v>259</v>
      </c>
      <c r="B262" s="12" t="s">
        <v>9</v>
      </c>
      <c r="C262" s="16" t="s">
        <v>380</v>
      </c>
      <c r="D262" s="16" t="s">
        <v>381</v>
      </c>
      <c r="E262" s="14">
        <v>0</v>
      </c>
      <c r="F262" s="17">
        <v>540</v>
      </c>
    </row>
    <row r="263" spans="1:6" s="4" customFormat="1" ht="27">
      <c r="A263" s="11">
        <v>260</v>
      </c>
      <c r="B263" s="12" t="s">
        <v>9</v>
      </c>
      <c r="C263" s="16" t="s">
        <v>382</v>
      </c>
      <c r="D263" s="16" t="s">
        <v>383</v>
      </c>
      <c r="E263" s="14">
        <v>0</v>
      </c>
      <c r="F263" s="17">
        <v>1260</v>
      </c>
    </row>
    <row r="264" spans="1:6" s="4" customFormat="1" ht="27">
      <c r="A264" s="11">
        <v>261</v>
      </c>
      <c r="B264" s="12" t="s">
        <v>9</v>
      </c>
      <c r="C264" s="16" t="s">
        <v>384</v>
      </c>
      <c r="D264" s="16" t="s">
        <v>385</v>
      </c>
      <c r="E264" s="14">
        <v>0</v>
      </c>
      <c r="F264" s="17">
        <v>228</v>
      </c>
    </row>
    <row r="265" spans="1:6" s="4" customFormat="1" ht="27">
      <c r="A265" s="11">
        <v>262</v>
      </c>
      <c r="B265" s="12" t="s">
        <v>9</v>
      </c>
      <c r="C265" s="16" t="s">
        <v>386</v>
      </c>
      <c r="D265" s="16" t="str">
        <f>"300537088"</f>
        <v>300537088</v>
      </c>
      <c r="E265" s="14">
        <v>0</v>
      </c>
      <c r="F265" s="17">
        <v>538.24</v>
      </c>
    </row>
    <row r="266" spans="1:6" s="4" customFormat="1" ht="27">
      <c r="A266" s="11">
        <v>263</v>
      </c>
      <c r="B266" s="12" t="s">
        <v>9</v>
      </c>
      <c r="C266" s="16" t="s">
        <v>387</v>
      </c>
      <c r="D266" s="16" t="str">
        <f>"340872681"</f>
        <v>340872681</v>
      </c>
      <c r="E266" s="14">
        <v>0</v>
      </c>
      <c r="F266" s="17">
        <v>1749.28</v>
      </c>
    </row>
    <row r="267" spans="1:6" s="4" customFormat="1" ht="27">
      <c r="A267" s="11">
        <v>264</v>
      </c>
      <c r="B267" s="12" t="s">
        <v>9</v>
      </c>
      <c r="C267" s="16" t="s">
        <v>388</v>
      </c>
      <c r="D267" s="16" t="str">
        <f>"328573865"</f>
        <v>328573865</v>
      </c>
      <c r="E267" s="14">
        <v>0</v>
      </c>
      <c r="F267" s="17">
        <v>2431.12</v>
      </c>
    </row>
    <row r="268" spans="1:6" s="4" customFormat="1" ht="27">
      <c r="A268" s="11">
        <v>265</v>
      </c>
      <c r="B268" s="12" t="s">
        <v>9</v>
      </c>
      <c r="C268" s="16" t="s">
        <v>389</v>
      </c>
      <c r="D268" s="16" t="str">
        <f>"300701108"</f>
        <v>300701108</v>
      </c>
      <c r="E268" s="14">
        <v>0</v>
      </c>
      <c r="F268" s="17">
        <v>201.84</v>
      </c>
    </row>
    <row r="269" spans="1:6" s="4" customFormat="1" ht="27">
      <c r="A269" s="11">
        <v>266</v>
      </c>
      <c r="B269" s="12" t="s">
        <v>9</v>
      </c>
      <c r="C269" s="16" t="s">
        <v>390</v>
      </c>
      <c r="D269" s="16" t="str">
        <f>"572328634"</f>
        <v>572328634</v>
      </c>
      <c r="E269" s="14">
        <v>0</v>
      </c>
      <c r="F269" s="17">
        <v>201.84</v>
      </c>
    </row>
    <row r="270" spans="1:6" s="4" customFormat="1" ht="27">
      <c r="A270" s="11">
        <v>267</v>
      </c>
      <c r="B270" s="12" t="s">
        <v>9</v>
      </c>
      <c r="C270" s="16" t="s">
        <v>391</v>
      </c>
      <c r="D270" s="16" t="str">
        <f>"300684002"</f>
        <v>300684002</v>
      </c>
      <c r="E270" s="14">
        <v>0</v>
      </c>
      <c r="F270" s="17">
        <v>403.68</v>
      </c>
    </row>
    <row r="271" spans="1:6" s="4" customFormat="1" ht="27">
      <c r="A271" s="11">
        <v>268</v>
      </c>
      <c r="B271" s="12" t="s">
        <v>9</v>
      </c>
      <c r="C271" s="16" t="s">
        <v>392</v>
      </c>
      <c r="D271" s="16" t="s">
        <v>393</v>
      </c>
      <c r="E271" s="14">
        <v>0</v>
      </c>
      <c r="F271" s="17">
        <v>555.06</v>
      </c>
    </row>
    <row r="272" spans="1:6" s="4" customFormat="1" ht="27">
      <c r="A272" s="11">
        <v>269</v>
      </c>
      <c r="B272" s="12" t="s">
        <v>9</v>
      </c>
      <c r="C272" s="16" t="s">
        <v>394</v>
      </c>
      <c r="D272" s="16" t="s">
        <v>395</v>
      </c>
      <c r="E272" s="14">
        <v>0</v>
      </c>
      <c r="F272" s="17">
        <v>370.04</v>
      </c>
    </row>
    <row r="273" spans="1:6" s="4" customFormat="1" ht="27">
      <c r="A273" s="11">
        <v>270</v>
      </c>
      <c r="B273" s="12" t="s">
        <v>9</v>
      </c>
      <c r="C273" s="16" t="s">
        <v>396</v>
      </c>
      <c r="D273" s="16" t="str">
        <f>"300473897"</f>
        <v>300473897</v>
      </c>
      <c r="E273" s="14">
        <v>0</v>
      </c>
      <c r="F273" s="17">
        <v>672.8</v>
      </c>
    </row>
    <row r="274" spans="1:6" s="4" customFormat="1" ht="27">
      <c r="A274" s="11">
        <v>271</v>
      </c>
      <c r="B274" s="12" t="s">
        <v>9</v>
      </c>
      <c r="C274" s="16" t="s">
        <v>397</v>
      </c>
      <c r="D274" s="16" t="s">
        <v>398</v>
      </c>
      <c r="E274" s="14">
        <v>0</v>
      </c>
      <c r="F274" s="17">
        <v>17198.55</v>
      </c>
    </row>
    <row r="275" spans="1:6" s="4" customFormat="1" ht="27">
      <c r="A275" s="11">
        <v>272</v>
      </c>
      <c r="B275" s="12" t="s">
        <v>9</v>
      </c>
      <c r="C275" s="16" t="s">
        <v>399</v>
      </c>
      <c r="D275" s="16" t="str">
        <f>"600914244"</f>
        <v>600914244</v>
      </c>
      <c r="E275" s="14">
        <v>0</v>
      </c>
      <c r="F275" s="17">
        <v>403.68</v>
      </c>
    </row>
    <row r="276" spans="1:6" s="4" customFormat="1" ht="27">
      <c r="A276" s="11">
        <v>273</v>
      </c>
      <c r="B276" s="12" t="s">
        <v>9</v>
      </c>
      <c r="C276" s="16" t="s">
        <v>400</v>
      </c>
      <c r="D276" s="16" t="s">
        <v>401</v>
      </c>
      <c r="E276" s="14">
        <v>0</v>
      </c>
      <c r="F276" s="17">
        <v>240</v>
      </c>
    </row>
    <row r="277" spans="1:6" s="4" customFormat="1" ht="27">
      <c r="A277" s="11">
        <v>274</v>
      </c>
      <c r="B277" s="12" t="s">
        <v>9</v>
      </c>
      <c r="C277" s="16" t="s">
        <v>402</v>
      </c>
      <c r="D277" s="16" t="str">
        <f>"746685448"</f>
        <v>746685448</v>
      </c>
      <c r="E277" s="14">
        <v>0</v>
      </c>
      <c r="F277" s="17">
        <v>219.34</v>
      </c>
    </row>
    <row r="278" spans="1:6" s="4" customFormat="1" ht="27">
      <c r="A278" s="11">
        <v>275</v>
      </c>
      <c r="B278" s="12" t="s">
        <v>9</v>
      </c>
      <c r="C278" s="16" t="s">
        <v>403</v>
      </c>
      <c r="D278" s="16" t="str">
        <f>"797264758"</f>
        <v>797264758</v>
      </c>
      <c r="E278" s="14">
        <v>0</v>
      </c>
      <c r="F278" s="17">
        <v>492</v>
      </c>
    </row>
    <row r="279" spans="1:6" s="4" customFormat="1" ht="27">
      <c r="A279" s="11">
        <v>276</v>
      </c>
      <c r="B279" s="12" t="s">
        <v>9</v>
      </c>
      <c r="C279" s="16" t="s">
        <v>404</v>
      </c>
      <c r="D279" s="16" t="s">
        <v>405</v>
      </c>
      <c r="E279" s="14">
        <v>0</v>
      </c>
      <c r="F279" s="17">
        <v>538.24</v>
      </c>
    </row>
    <row r="280" spans="1:6" s="4" customFormat="1" ht="27">
      <c r="A280" s="11">
        <v>277</v>
      </c>
      <c r="B280" s="12" t="s">
        <v>9</v>
      </c>
      <c r="C280" s="16" t="s">
        <v>406</v>
      </c>
      <c r="D280" s="16" t="s">
        <v>407</v>
      </c>
      <c r="E280" s="14">
        <v>0</v>
      </c>
      <c r="F280" s="17">
        <v>84671.04</v>
      </c>
    </row>
    <row r="281" spans="1:6" s="4" customFormat="1" ht="27">
      <c r="A281" s="11">
        <v>278</v>
      </c>
      <c r="B281" s="12" t="s">
        <v>9</v>
      </c>
      <c r="C281" s="16" t="s">
        <v>408</v>
      </c>
      <c r="D281" s="16" t="s">
        <v>409</v>
      </c>
      <c r="E281" s="14">
        <v>0</v>
      </c>
      <c r="F281" s="17">
        <v>1345.6</v>
      </c>
    </row>
    <row r="282" spans="1:6" s="4" customFormat="1" ht="27">
      <c r="A282" s="11">
        <v>279</v>
      </c>
      <c r="B282" s="12" t="s">
        <v>9</v>
      </c>
      <c r="C282" s="16" t="s">
        <v>410</v>
      </c>
      <c r="D282" s="16" t="str">
        <f>"328526583"</f>
        <v>328526583</v>
      </c>
      <c r="E282" s="14">
        <v>0</v>
      </c>
      <c r="F282" s="17">
        <v>1143.16</v>
      </c>
    </row>
    <row r="283" spans="1:6" s="4" customFormat="1" ht="27">
      <c r="A283" s="11">
        <v>280</v>
      </c>
      <c r="B283" s="12" t="s">
        <v>9</v>
      </c>
      <c r="C283" s="16" t="s">
        <v>411</v>
      </c>
      <c r="D283" s="16" t="s">
        <v>412</v>
      </c>
      <c r="E283" s="14">
        <v>0</v>
      </c>
      <c r="F283" s="17">
        <v>353.22</v>
      </c>
    </row>
    <row r="284" spans="1:6" s="4" customFormat="1" ht="27">
      <c r="A284" s="11">
        <v>281</v>
      </c>
      <c r="B284" s="12" t="s">
        <v>9</v>
      </c>
      <c r="C284" s="16" t="s">
        <v>413</v>
      </c>
      <c r="D284" s="16" t="str">
        <f>"341022486"</f>
        <v>341022486</v>
      </c>
      <c r="E284" s="14">
        <v>0</v>
      </c>
      <c r="F284" s="17">
        <v>5789.96</v>
      </c>
    </row>
    <row r="285" spans="1:6" s="4" customFormat="1" ht="27">
      <c r="A285" s="11">
        <v>282</v>
      </c>
      <c r="B285" s="12" t="s">
        <v>9</v>
      </c>
      <c r="C285" s="16" t="s">
        <v>414</v>
      </c>
      <c r="D285" s="16" t="s">
        <v>415</v>
      </c>
      <c r="E285" s="14">
        <v>0</v>
      </c>
      <c r="F285" s="17">
        <v>790.54</v>
      </c>
    </row>
    <row r="286" spans="1:6" s="4" customFormat="1" ht="27">
      <c r="A286" s="11">
        <v>283</v>
      </c>
      <c r="B286" s="12" t="s">
        <v>9</v>
      </c>
      <c r="C286" s="16" t="s">
        <v>416</v>
      </c>
      <c r="D286" s="16" t="str">
        <f>"746670430"</f>
        <v>746670430</v>
      </c>
      <c r="E286" s="14">
        <v>0</v>
      </c>
      <c r="F286" s="17">
        <v>402.76</v>
      </c>
    </row>
    <row r="287" spans="1:6" s="4" customFormat="1" ht="27">
      <c r="A287" s="11">
        <v>284</v>
      </c>
      <c r="B287" s="12" t="s">
        <v>9</v>
      </c>
      <c r="C287" s="16" t="s">
        <v>417</v>
      </c>
      <c r="D287" s="16" t="s">
        <v>418</v>
      </c>
      <c r="E287" s="14">
        <v>0</v>
      </c>
      <c r="F287" s="17">
        <v>1496.98</v>
      </c>
    </row>
    <row r="288" spans="1:6" s="4" customFormat="1" ht="13.5">
      <c r="A288" s="11">
        <v>285</v>
      </c>
      <c r="B288" s="12" t="s">
        <v>9</v>
      </c>
      <c r="C288" s="22" t="s">
        <v>419</v>
      </c>
      <c r="D288" s="22">
        <v>697447004</v>
      </c>
      <c r="E288" s="23">
        <v>0</v>
      </c>
      <c r="F288" s="24">
        <v>2943.5</v>
      </c>
    </row>
    <row r="289" spans="1:6" s="4" customFormat="1" ht="27">
      <c r="A289" s="11">
        <v>286</v>
      </c>
      <c r="B289" s="12" t="s">
        <v>9</v>
      </c>
      <c r="C289" s="16" t="s">
        <v>420</v>
      </c>
      <c r="D289" s="16" t="str">
        <f>"556521135"</f>
        <v>556521135</v>
      </c>
      <c r="E289" s="14">
        <v>0</v>
      </c>
      <c r="F289" s="15">
        <v>201.84</v>
      </c>
    </row>
    <row r="290" spans="1:6" s="4" customFormat="1" ht="13.5">
      <c r="A290" s="11">
        <v>287</v>
      </c>
      <c r="B290" s="12" t="s">
        <v>9</v>
      </c>
      <c r="C290" s="16" t="s">
        <v>421</v>
      </c>
      <c r="D290" s="16">
        <v>103657080</v>
      </c>
      <c r="E290" s="14">
        <v>0</v>
      </c>
      <c r="F290" s="15">
        <v>168095.56</v>
      </c>
    </row>
    <row r="291" spans="1:6" s="4" customFormat="1" ht="13.5">
      <c r="A291" s="11">
        <v>288</v>
      </c>
      <c r="B291" s="12" t="s">
        <v>422</v>
      </c>
      <c r="C291" s="16" t="s">
        <v>423</v>
      </c>
      <c r="D291" s="16">
        <v>300648407</v>
      </c>
      <c r="E291" s="25">
        <v>0</v>
      </c>
      <c r="F291" s="26">
        <v>811.68</v>
      </c>
    </row>
    <row r="292" spans="1:6" s="4" customFormat="1" ht="13.5">
      <c r="A292" s="11">
        <v>289</v>
      </c>
      <c r="B292" s="12" t="s">
        <v>422</v>
      </c>
      <c r="C292" s="27" t="s">
        <v>424</v>
      </c>
      <c r="D292" s="16">
        <v>673736645</v>
      </c>
      <c r="E292" s="25">
        <v>0</v>
      </c>
      <c r="F292" s="26">
        <v>12054.83</v>
      </c>
    </row>
    <row r="293" spans="1:6" s="4" customFormat="1" ht="27">
      <c r="A293" s="11">
        <v>290</v>
      </c>
      <c r="B293" s="12" t="s">
        <v>422</v>
      </c>
      <c r="C293" s="16" t="s">
        <v>425</v>
      </c>
      <c r="D293" s="16" t="s">
        <v>426</v>
      </c>
      <c r="E293" s="25">
        <v>0</v>
      </c>
      <c r="F293" s="26">
        <v>3415.98</v>
      </c>
    </row>
    <row r="294" spans="1:6" s="4" customFormat="1" ht="13.5">
      <c r="A294" s="11">
        <v>291</v>
      </c>
      <c r="B294" s="12" t="s">
        <v>422</v>
      </c>
      <c r="C294" s="27" t="s">
        <v>427</v>
      </c>
      <c r="D294" s="16">
        <v>401251345</v>
      </c>
      <c r="E294" s="25">
        <v>0</v>
      </c>
      <c r="F294" s="26">
        <v>11098.16</v>
      </c>
    </row>
    <row r="295" spans="1:6" s="4" customFormat="1" ht="27">
      <c r="A295" s="11">
        <v>292</v>
      </c>
      <c r="B295" s="12" t="s">
        <v>422</v>
      </c>
      <c r="C295" s="16" t="s">
        <v>428</v>
      </c>
      <c r="D295" s="16" t="s">
        <v>429</v>
      </c>
      <c r="E295" s="25">
        <v>0</v>
      </c>
      <c r="F295" s="26">
        <v>15911.72</v>
      </c>
    </row>
    <row r="296" spans="1:6" s="4" customFormat="1" ht="13.5">
      <c r="A296" s="11">
        <v>293</v>
      </c>
      <c r="B296" s="12" t="s">
        <v>422</v>
      </c>
      <c r="C296" s="16" t="s">
        <v>430</v>
      </c>
      <c r="D296" s="16">
        <v>780331571</v>
      </c>
      <c r="E296" s="25">
        <v>0</v>
      </c>
      <c r="F296" s="26">
        <v>3952.7</v>
      </c>
    </row>
    <row r="297" spans="1:6" s="4" customFormat="1" ht="27">
      <c r="A297" s="11">
        <v>294</v>
      </c>
      <c r="B297" s="12" t="s">
        <v>422</v>
      </c>
      <c r="C297" s="16" t="s">
        <v>431</v>
      </c>
      <c r="D297" s="16" t="s">
        <v>432</v>
      </c>
      <c r="E297" s="25">
        <v>0</v>
      </c>
      <c r="F297" s="26">
        <v>824.18</v>
      </c>
    </row>
    <row r="298" spans="1:6" s="4" customFormat="1" ht="13.5">
      <c r="A298" s="11">
        <v>295</v>
      </c>
      <c r="B298" s="12" t="s">
        <v>422</v>
      </c>
      <c r="C298" s="28" t="s">
        <v>433</v>
      </c>
      <c r="D298" s="16">
        <v>300726233</v>
      </c>
      <c r="E298" s="25">
        <v>0</v>
      </c>
      <c r="F298" s="29">
        <v>1614.72</v>
      </c>
    </row>
    <row r="299" spans="1:6" s="4" customFormat="1" ht="27">
      <c r="A299" s="11">
        <v>296</v>
      </c>
      <c r="B299" s="12" t="s">
        <v>422</v>
      </c>
      <c r="C299" s="30" t="s">
        <v>434</v>
      </c>
      <c r="D299" s="16" t="s">
        <v>435</v>
      </c>
      <c r="E299" s="25">
        <v>0</v>
      </c>
      <c r="F299" s="26">
        <v>2995</v>
      </c>
    </row>
    <row r="300" spans="1:6" s="4" customFormat="1" ht="13.5">
      <c r="A300" s="11">
        <v>297</v>
      </c>
      <c r="B300" s="12" t="s">
        <v>422</v>
      </c>
      <c r="C300" s="16" t="s">
        <v>436</v>
      </c>
      <c r="D300" s="16">
        <v>773614856</v>
      </c>
      <c r="E300" s="25">
        <v>0</v>
      </c>
      <c r="F300" s="26">
        <v>1065</v>
      </c>
    </row>
    <row r="301" spans="1:6" s="4" customFormat="1" ht="27">
      <c r="A301" s="11">
        <v>298</v>
      </c>
      <c r="B301" s="12" t="s">
        <v>422</v>
      </c>
      <c r="C301" s="16" t="s">
        <v>437</v>
      </c>
      <c r="D301" s="16" t="s">
        <v>438</v>
      </c>
      <c r="E301" s="25">
        <v>0</v>
      </c>
      <c r="F301" s="26">
        <v>555</v>
      </c>
    </row>
    <row r="302" spans="1:6" s="4" customFormat="1" ht="27">
      <c r="A302" s="11">
        <v>299</v>
      </c>
      <c r="B302" s="12" t="s">
        <v>422</v>
      </c>
      <c r="C302" s="16" t="s">
        <v>439</v>
      </c>
      <c r="D302" s="16" t="s">
        <v>440</v>
      </c>
      <c r="E302" s="25">
        <v>0</v>
      </c>
      <c r="F302" s="26">
        <v>5315.12</v>
      </c>
    </row>
    <row r="303" spans="1:6" s="4" customFormat="1" ht="13.5">
      <c r="A303" s="11">
        <v>300</v>
      </c>
      <c r="B303" s="12" t="s">
        <v>422</v>
      </c>
      <c r="C303" s="16" t="s">
        <v>441</v>
      </c>
      <c r="D303" s="16">
        <v>300367947</v>
      </c>
      <c r="E303" s="25">
        <v>0</v>
      </c>
      <c r="F303" s="26">
        <v>201.84</v>
      </c>
    </row>
    <row r="304" spans="1:6" s="4" customFormat="1" ht="13.5">
      <c r="A304" s="11">
        <v>301</v>
      </c>
      <c r="B304" s="12" t="s">
        <v>422</v>
      </c>
      <c r="C304" s="16" t="s">
        <v>442</v>
      </c>
      <c r="D304" s="16">
        <v>744005867</v>
      </c>
      <c r="E304" s="25">
        <v>0</v>
      </c>
      <c r="F304" s="26">
        <v>5177.24</v>
      </c>
    </row>
    <row r="305" spans="1:6" s="4" customFormat="1" ht="13.5">
      <c r="A305" s="11">
        <v>302</v>
      </c>
      <c r="B305" s="12" t="s">
        <v>422</v>
      </c>
      <c r="C305" s="16" t="s">
        <v>443</v>
      </c>
      <c r="D305" s="16">
        <v>581339618</v>
      </c>
      <c r="E305" s="25">
        <v>0.1667</v>
      </c>
      <c r="F305" s="26">
        <v>6661.28</v>
      </c>
    </row>
    <row r="306" spans="1:6" s="4" customFormat="1" ht="27">
      <c r="A306" s="11">
        <v>303</v>
      </c>
      <c r="B306" s="12" t="s">
        <v>422</v>
      </c>
      <c r="C306" s="28" t="s">
        <v>444</v>
      </c>
      <c r="D306" s="16" t="s">
        <v>445</v>
      </c>
      <c r="E306" s="25">
        <v>0</v>
      </c>
      <c r="F306" s="29">
        <v>643.24</v>
      </c>
    </row>
    <row r="307" spans="1:6" s="4" customFormat="1" ht="13.5">
      <c r="A307" s="11">
        <v>304</v>
      </c>
      <c r="B307" s="12" t="s">
        <v>422</v>
      </c>
      <c r="C307" s="16" t="s">
        <v>446</v>
      </c>
      <c r="D307" s="16">
        <v>589775561</v>
      </c>
      <c r="E307" s="25">
        <v>0</v>
      </c>
      <c r="F307" s="26">
        <v>958.74</v>
      </c>
    </row>
    <row r="308" spans="1:6" s="4" customFormat="1" ht="13.5">
      <c r="A308" s="11">
        <v>305</v>
      </c>
      <c r="B308" s="12" t="s">
        <v>422</v>
      </c>
      <c r="C308" s="16" t="s">
        <v>447</v>
      </c>
      <c r="D308" s="16">
        <v>660337688</v>
      </c>
      <c r="E308" s="25">
        <v>0</v>
      </c>
      <c r="F308" s="26">
        <v>1867.02</v>
      </c>
    </row>
    <row r="309" spans="1:6" s="4" customFormat="1" ht="13.5">
      <c r="A309" s="11">
        <v>306</v>
      </c>
      <c r="B309" s="12" t="s">
        <v>422</v>
      </c>
      <c r="C309" s="16" t="s">
        <v>448</v>
      </c>
      <c r="D309" s="16">
        <v>663077172</v>
      </c>
      <c r="E309" s="25">
        <v>0</v>
      </c>
      <c r="F309" s="26">
        <v>1951.12</v>
      </c>
    </row>
    <row r="310" spans="1:6" s="4" customFormat="1" ht="13.5">
      <c r="A310" s="11">
        <v>307</v>
      </c>
      <c r="B310" s="12" t="s">
        <v>422</v>
      </c>
      <c r="C310" s="16" t="s">
        <v>449</v>
      </c>
      <c r="D310" s="16">
        <v>794985605</v>
      </c>
      <c r="E310" s="25">
        <v>0.1667</v>
      </c>
      <c r="F310" s="26">
        <v>1194.22</v>
      </c>
    </row>
    <row r="311" spans="1:6" s="4" customFormat="1" ht="13.5">
      <c r="A311" s="11">
        <v>308</v>
      </c>
      <c r="B311" s="12" t="s">
        <v>422</v>
      </c>
      <c r="C311" s="16" t="s">
        <v>450</v>
      </c>
      <c r="D311" s="16">
        <v>738479927</v>
      </c>
      <c r="E311" s="25">
        <v>0</v>
      </c>
      <c r="F311" s="26">
        <v>5350.32</v>
      </c>
    </row>
    <row r="312" spans="1:6" s="4" customFormat="1" ht="13.5">
      <c r="A312" s="11">
        <v>309</v>
      </c>
      <c r="B312" s="12" t="s">
        <v>422</v>
      </c>
      <c r="C312" s="16" t="s">
        <v>451</v>
      </c>
      <c r="D312" s="16">
        <v>556510217</v>
      </c>
      <c r="E312" s="25">
        <v>0</v>
      </c>
      <c r="F312" s="26">
        <v>3338.45</v>
      </c>
    </row>
    <row r="313" spans="1:6" s="4" customFormat="1" ht="27">
      <c r="A313" s="11">
        <v>310</v>
      </c>
      <c r="B313" s="12" t="s">
        <v>422</v>
      </c>
      <c r="C313" s="28" t="s">
        <v>452</v>
      </c>
      <c r="D313" s="16" t="s">
        <v>453</v>
      </c>
      <c r="E313" s="25">
        <v>0</v>
      </c>
      <c r="F313" s="29">
        <v>2203.42</v>
      </c>
    </row>
    <row r="314" spans="1:6" s="4" customFormat="1" ht="27">
      <c r="A314" s="11">
        <v>311</v>
      </c>
      <c r="B314" s="12" t="s">
        <v>422</v>
      </c>
      <c r="C314" s="16" t="s">
        <v>454</v>
      </c>
      <c r="D314" s="16" t="s">
        <v>455</v>
      </c>
      <c r="E314" s="25">
        <v>0</v>
      </c>
      <c r="F314" s="26">
        <v>908.28</v>
      </c>
    </row>
    <row r="315" spans="1:6" s="4" customFormat="1" ht="13.5">
      <c r="A315" s="11">
        <v>312</v>
      </c>
      <c r="B315" s="12" t="s">
        <v>422</v>
      </c>
      <c r="C315" s="16" t="s">
        <v>456</v>
      </c>
      <c r="D315" s="16">
        <v>777346780</v>
      </c>
      <c r="E315" s="25">
        <v>0</v>
      </c>
      <c r="F315" s="26">
        <v>3784.5</v>
      </c>
    </row>
    <row r="316" spans="1:6" s="4" customFormat="1" ht="13.5">
      <c r="A316" s="11">
        <v>313</v>
      </c>
      <c r="B316" s="12" t="s">
        <v>422</v>
      </c>
      <c r="C316" s="16" t="s">
        <v>457</v>
      </c>
      <c r="D316" s="16">
        <v>783315059</v>
      </c>
      <c r="E316" s="25">
        <v>0</v>
      </c>
      <c r="F316" s="26">
        <v>9166.9</v>
      </c>
    </row>
    <row r="317" spans="1:6" s="4" customFormat="1" ht="13.5">
      <c r="A317" s="11">
        <v>314</v>
      </c>
      <c r="B317" s="12" t="s">
        <v>422</v>
      </c>
      <c r="C317" s="16" t="s">
        <v>458</v>
      </c>
      <c r="D317" s="16">
        <v>328537020</v>
      </c>
      <c r="E317" s="31">
        <v>0</v>
      </c>
      <c r="F317" s="26">
        <v>1766.1</v>
      </c>
    </row>
    <row r="318" spans="1:6" s="4" customFormat="1" ht="13.5">
      <c r="A318" s="11">
        <v>315</v>
      </c>
      <c r="B318" s="12" t="s">
        <v>422</v>
      </c>
      <c r="C318" s="16" t="s">
        <v>459</v>
      </c>
      <c r="D318" s="16">
        <v>600730314</v>
      </c>
      <c r="E318" s="25">
        <v>0.03</v>
      </c>
      <c r="F318" s="32">
        <v>6765.96</v>
      </c>
    </row>
    <row r="319" spans="1:6" s="4" customFormat="1" ht="13.5">
      <c r="A319" s="11">
        <v>316</v>
      </c>
      <c r="B319" s="16" t="s">
        <v>460</v>
      </c>
      <c r="C319" s="11" t="s">
        <v>461</v>
      </c>
      <c r="D319" s="33" t="s">
        <v>462</v>
      </c>
      <c r="E319" s="34">
        <v>0</v>
      </c>
      <c r="F319" s="35">
        <v>3134.52</v>
      </c>
    </row>
    <row r="320" spans="1:6" s="4" customFormat="1" ht="13.5">
      <c r="A320" s="11">
        <v>317</v>
      </c>
      <c r="B320" s="16" t="s">
        <v>460</v>
      </c>
      <c r="C320" s="11" t="s">
        <v>463</v>
      </c>
      <c r="D320" s="33" t="s">
        <v>464</v>
      </c>
      <c r="E320" s="34">
        <v>0</v>
      </c>
      <c r="F320" s="35">
        <v>456.78</v>
      </c>
    </row>
    <row r="321" spans="1:6" s="4" customFormat="1" ht="13.5">
      <c r="A321" s="11">
        <v>318</v>
      </c>
      <c r="B321" s="16" t="s">
        <v>460</v>
      </c>
      <c r="C321" s="11" t="s">
        <v>465</v>
      </c>
      <c r="D321" s="33" t="s">
        <v>466</v>
      </c>
      <c r="E321" s="34">
        <v>0</v>
      </c>
      <c r="F321" s="35">
        <v>631.34</v>
      </c>
    </row>
    <row r="322" spans="1:6" s="4" customFormat="1" ht="13.5">
      <c r="A322" s="11">
        <v>319</v>
      </c>
      <c r="B322" s="16" t="s">
        <v>460</v>
      </c>
      <c r="C322" s="11" t="s">
        <v>467</v>
      </c>
      <c r="D322" s="33" t="s">
        <v>468</v>
      </c>
      <c r="E322" s="34">
        <v>0</v>
      </c>
      <c r="F322" s="35">
        <v>1084.24</v>
      </c>
    </row>
    <row r="323" spans="1:6" s="4" customFormat="1" ht="13.5">
      <c r="A323" s="11">
        <v>320</v>
      </c>
      <c r="B323" s="16" t="s">
        <v>460</v>
      </c>
      <c r="C323" s="11" t="s">
        <v>469</v>
      </c>
      <c r="D323" s="33" t="s">
        <v>470</v>
      </c>
      <c r="E323" s="34">
        <v>0</v>
      </c>
      <c r="F323" s="35">
        <v>470.96</v>
      </c>
    </row>
    <row r="324" spans="1:6" s="4" customFormat="1" ht="13.5">
      <c r="A324" s="11">
        <v>321</v>
      </c>
      <c r="B324" s="16" t="s">
        <v>460</v>
      </c>
      <c r="C324" s="11" t="s">
        <v>471</v>
      </c>
      <c r="D324" s="33" t="s">
        <v>472</v>
      </c>
      <c r="E324" s="34">
        <v>0</v>
      </c>
      <c r="F324" s="35">
        <v>2148.7</v>
      </c>
    </row>
    <row r="325" spans="1:6" s="4" customFormat="1" ht="13.5">
      <c r="A325" s="11">
        <v>322</v>
      </c>
      <c r="B325" s="16" t="s">
        <v>460</v>
      </c>
      <c r="C325" s="11" t="s">
        <v>473</v>
      </c>
      <c r="D325" s="33" t="s">
        <v>474</v>
      </c>
      <c r="E325" s="34">
        <v>0</v>
      </c>
      <c r="F325" s="35">
        <v>12003.81</v>
      </c>
    </row>
    <row r="326" spans="1:6" s="4" customFormat="1" ht="13.5">
      <c r="A326" s="11">
        <v>323</v>
      </c>
      <c r="B326" s="16" t="s">
        <v>460</v>
      </c>
      <c r="C326" s="11" t="s">
        <v>475</v>
      </c>
      <c r="D326" s="33" t="s">
        <v>476</v>
      </c>
      <c r="E326" s="34">
        <v>0</v>
      </c>
      <c r="F326" s="35">
        <v>168.2</v>
      </c>
    </row>
    <row r="327" spans="1:6" s="4" customFormat="1" ht="13.5">
      <c r="A327" s="11">
        <v>324</v>
      </c>
      <c r="B327" s="16" t="s">
        <v>460</v>
      </c>
      <c r="C327" s="11" t="s">
        <v>477</v>
      </c>
      <c r="D327" s="33" t="s">
        <v>478</v>
      </c>
      <c r="E327" s="34">
        <v>0</v>
      </c>
      <c r="F327" s="35">
        <v>1648.36</v>
      </c>
    </row>
    <row r="328" spans="1:6" s="4" customFormat="1" ht="13.5">
      <c r="A328" s="11">
        <v>325</v>
      </c>
      <c r="B328" s="16" t="s">
        <v>460</v>
      </c>
      <c r="C328" s="11" t="s">
        <v>479</v>
      </c>
      <c r="D328" s="33" t="s">
        <v>480</v>
      </c>
      <c r="E328" s="34">
        <v>0</v>
      </c>
      <c r="F328" s="35">
        <v>575</v>
      </c>
    </row>
    <row r="329" spans="1:6" s="4" customFormat="1" ht="13.5">
      <c r="A329" s="11">
        <v>326</v>
      </c>
      <c r="B329" s="16" t="s">
        <v>460</v>
      </c>
      <c r="C329" s="11" t="s">
        <v>481</v>
      </c>
      <c r="D329" s="33" t="s">
        <v>482</v>
      </c>
      <c r="E329" s="34">
        <v>0</v>
      </c>
      <c r="F329" s="35">
        <v>5967.63</v>
      </c>
    </row>
    <row r="330" spans="1:6" s="4" customFormat="1" ht="13.5">
      <c r="A330" s="11">
        <v>327</v>
      </c>
      <c r="B330" s="16" t="s">
        <v>460</v>
      </c>
      <c r="C330" s="11" t="s">
        <v>483</v>
      </c>
      <c r="D330" s="33" t="s">
        <v>484</v>
      </c>
      <c r="E330" s="34">
        <v>0</v>
      </c>
      <c r="F330" s="35">
        <v>1544.72</v>
      </c>
    </row>
    <row r="331" spans="1:6" s="4" customFormat="1" ht="13.5">
      <c r="A331" s="11">
        <v>328</v>
      </c>
      <c r="B331" s="16" t="s">
        <v>460</v>
      </c>
      <c r="C331" s="11" t="s">
        <v>485</v>
      </c>
      <c r="D331" s="33" t="s">
        <v>486</v>
      </c>
      <c r="E331" s="34">
        <v>0</v>
      </c>
      <c r="F331" s="35">
        <v>2841.84</v>
      </c>
    </row>
    <row r="332" spans="1:6" s="4" customFormat="1" ht="13.5">
      <c r="A332" s="11">
        <v>329</v>
      </c>
      <c r="B332" s="16" t="s">
        <v>460</v>
      </c>
      <c r="C332" s="11" t="s">
        <v>487</v>
      </c>
      <c r="D332" s="33" t="s">
        <v>488</v>
      </c>
      <c r="E332" s="34">
        <v>0</v>
      </c>
      <c r="F332" s="35">
        <v>566.82</v>
      </c>
    </row>
    <row r="333" spans="1:6" s="4" customFormat="1" ht="13.5">
      <c r="A333" s="11">
        <v>330</v>
      </c>
      <c r="B333" s="16" t="s">
        <v>460</v>
      </c>
      <c r="C333" s="11" t="s">
        <v>489</v>
      </c>
      <c r="D333" s="33" t="s">
        <v>490</v>
      </c>
      <c r="E333" s="34">
        <v>0</v>
      </c>
      <c r="F333" s="35">
        <v>941.92</v>
      </c>
    </row>
    <row r="334" spans="1:6" s="4" customFormat="1" ht="13.5">
      <c r="A334" s="11">
        <v>331</v>
      </c>
      <c r="B334" s="16" t="s">
        <v>460</v>
      </c>
      <c r="C334" s="11" t="s">
        <v>491</v>
      </c>
      <c r="D334" s="33" t="s">
        <v>492</v>
      </c>
      <c r="E334" s="34">
        <v>0</v>
      </c>
      <c r="F334" s="35">
        <v>1332</v>
      </c>
    </row>
    <row r="335" spans="1:6" s="4" customFormat="1" ht="13.5">
      <c r="A335" s="11">
        <v>332</v>
      </c>
      <c r="B335" s="16" t="s">
        <v>460</v>
      </c>
      <c r="C335" s="11" t="s">
        <v>493</v>
      </c>
      <c r="D335" s="33" t="s">
        <v>494</v>
      </c>
      <c r="E335" s="34">
        <v>0</v>
      </c>
      <c r="F335" s="35">
        <v>441.84</v>
      </c>
    </row>
    <row r="336" spans="1:6" s="4" customFormat="1" ht="13.5">
      <c r="A336" s="11">
        <v>333</v>
      </c>
      <c r="B336" s="16" t="s">
        <v>460</v>
      </c>
      <c r="C336" s="11" t="s">
        <v>495</v>
      </c>
      <c r="D336" s="33" t="s">
        <v>496</v>
      </c>
      <c r="E336" s="34">
        <v>0.1429</v>
      </c>
      <c r="F336" s="35">
        <v>3826.94</v>
      </c>
    </row>
    <row r="337" spans="1:6" s="4" customFormat="1" ht="13.5">
      <c r="A337" s="11">
        <v>334</v>
      </c>
      <c r="B337" s="16" t="s">
        <v>460</v>
      </c>
      <c r="C337" s="11" t="s">
        <v>497</v>
      </c>
      <c r="D337" s="33" t="s">
        <v>498</v>
      </c>
      <c r="E337" s="34">
        <v>0</v>
      </c>
      <c r="F337" s="35">
        <v>302.76</v>
      </c>
    </row>
    <row r="338" spans="1:6" s="4" customFormat="1" ht="13.5">
      <c r="A338" s="11">
        <v>335</v>
      </c>
      <c r="B338" s="16" t="s">
        <v>460</v>
      </c>
      <c r="C338" s="11" t="s">
        <v>499</v>
      </c>
      <c r="D338" s="33" t="s">
        <v>500</v>
      </c>
      <c r="E338" s="34">
        <v>0</v>
      </c>
      <c r="F338" s="35">
        <v>980</v>
      </c>
    </row>
    <row r="339" spans="1:6" s="4" customFormat="1" ht="13.5">
      <c r="A339" s="11">
        <v>336</v>
      </c>
      <c r="B339" s="16" t="s">
        <v>460</v>
      </c>
      <c r="C339" s="11" t="s">
        <v>501</v>
      </c>
      <c r="D339" s="33" t="s">
        <v>502</v>
      </c>
      <c r="E339" s="34">
        <v>0</v>
      </c>
      <c r="F339" s="35">
        <v>201.84</v>
      </c>
    </row>
    <row r="340" spans="1:6" s="4" customFormat="1" ht="13.5">
      <c r="A340" s="11">
        <v>337</v>
      </c>
      <c r="B340" s="16" t="s">
        <v>460</v>
      </c>
      <c r="C340" s="11" t="s">
        <v>503</v>
      </c>
      <c r="D340" s="33" t="s">
        <v>504</v>
      </c>
      <c r="E340" s="34">
        <v>0</v>
      </c>
      <c r="F340" s="35">
        <v>740.08</v>
      </c>
    </row>
    <row r="341" spans="1:6" s="4" customFormat="1" ht="13.5">
      <c r="A341" s="11">
        <v>338</v>
      </c>
      <c r="B341" s="16" t="s">
        <v>460</v>
      </c>
      <c r="C341" s="11" t="s">
        <v>505</v>
      </c>
      <c r="D341" s="33" t="s">
        <v>506</v>
      </c>
      <c r="E341" s="34">
        <v>0</v>
      </c>
      <c r="F341" s="35">
        <v>2152.96</v>
      </c>
    </row>
    <row r="342" spans="1:6" s="4" customFormat="1" ht="13.5">
      <c r="A342" s="11">
        <v>339</v>
      </c>
      <c r="B342" s="16" t="s">
        <v>460</v>
      </c>
      <c r="C342" s="11" t="s">
        <v>507</v>
      </c>
      <c r="D342" s="33" t="s">
        <v>508</v>
      </c>
      <c r="E342" s="34">
        <v>0</v>
      </c>
      <c r="F342" s="35">
        <v>2174.92</v>
      </c>
    </row>
    <row r="343" spans="1:6" s="4" customFormat="1" ht="13.5">
      <c r="A343" s="11">
        <v>340</v>
      </c>
      <c r="B343" s="16" t="s">
        <v>460</v>
      </c>
      <c r="C343" s="11" t="s">
        <v>509</v>
      </c>
      <c r="D343" s="33" t="s">
        <v>510</v>
      </c>
      <c r="E343" s="34">
        <v>0</v>
      </c>
      <c r="F343" s="35">
        <v>1998.66</v>
      </c>
    </row>
    <row r="344" spans="1:6" s="4" customFormat="1" ht="13.5">
      <c r="A344" s="11">
        <v>341</v>
      </c>
      <c r="B344" s="16" t="s">
        <v>460</v>
      </c>
      <c r="C344" s="11" t="s">
        <v>511</v>
      </c>
      <c r="D344" s="33" t="s">
        <v>512</v>
      </c>
      <c r="E344" s="34">
        <v>0</v>
      </c>
      <c r="F344" s="35">
        <v>9317.9</v>
      </c>
    </row>
    <row r="345" spans="1:6" s="4" customFormat="1" ht="13.5">
      <c r="A345" s="11">
        <v>342</v>
      </c>
      <c r="B345" s="16" t="s">
        <v>460</v>
      </c>
      <c r="C345" s="11" t="s">
        <v>513</v>
      </c>
      <c r="D345" s="33" t="s">
        <v>514</v>
      </c>
      <c r="E345" s="34">
        <v>0</v>
      </c>
      <c r="F345" s="35">
        <v>300</v>
      </c>
    </row>
    <row r="346" spans="1:6" s="4" customFormat="1" ht="13.5">
      <c r="A346" s="11">
        <v>343</v>
      </c>
      <c r="B346" s="16" t="s">
        <v>460</v>
      </c>
      <c r="C346" s="11" t="s">
        <v>515</v>
      </c>
      <c r="D346" s="33" t="s">
        <v>516</v>
      </c>
      <c r="E346" s="34">
        <v>0</v>
      </c>
      <c r="F346" s="35">
        <v>1059.66</v>
      </c>
    </row>
    <row r="347" spans="1:6" s="4" customFormat="1" ht="13.5">
      <c r="A347" s="11">
        <v>344</v>
      </c>
      <c r="B347" s="16" t="s">
        <v>460</v>
      </c>
      <c r="C347" s="11" t="s">
        <v>517</v>
      </c>
      <c r="D347" s="33" t="s">
        <v>518</v>
      </c>
      <c r="E347" s="34">
        <v>0</v>
      </c>
      <c r="F347" s="35">
        <v>4659.08</v>
      </c>
    </row>
    <row r="348" spans="1:6" s="4" customFormat="1" ht="13.5">
      <c r="A348" s="11">
        <v>345</v>
      </c>
      <c r="B348" s="16" t="s">
        <v>460</v>
      </c>
      <c r="C348" s="11" t="s">
        <v>519</v>
      </c>
      <c r="D348" s="33" t="s">
        <v>520</v>
      </c>
      <c r="E348" s="34">
        <v>0</v>
      </c>
      <c r="F348" s="35">
        <v>1538</v>
      </c>
    </row>
    <row r="349" spans="1:6" s="4" customFormat="1" ht="13.5">
      <c r="A349" s="11">
        <v>346</v>
      </c>
      <c r="B349" s="16" t="s">
        <v>460</v>
      </c>
      <c r="C349" s="11" t="s">
        <v>521</v>
      </c>
      <c r="D349" s="33" t="s">
        <v>522</v>
      </c>
      <c r="E349" s="34">
        <v>0</v>
      </c>
      <c r="F349" s="35">
        <v>891.46</v>
      </c>
    </row>
    <row r="350" spans="1:6" s="4" customFormat="1" ht="13.5">
      <c r="A350" s="11">
        <v>347</v>
      </c>
      <c r="B350" s="16" t="s">
        <v>460</v>
      </c>
      <c r="C350" s="11" t="s">
        <v>523</v>
      </c>
      <c r="D350" s="33" t="s">
        <v>524</v>
      </c>
      <c r="E350" s="34">
        <v>0</v>
      </c>
      <c r="F350" s="35">
        <v>908.28</v>
      </c>
    </row>
    <row r="351" spans="1:6" s="4" customFormat="1" ht="13.5">
      <c r="A351" s="11">
        <v>348</v>
      </c>
      <c r="B351" s="16" t="s">
        <v>460</v>
      </c>
      <c r="C351" s="11" t="s">
        <v>525</v>
      </c>
      <c r="D351" s="33" t="s">
        <v>526</v>
      </c>
      <c r="E351" s="34">
        <v>0</v>
      </c>
      <c r="F351" s="35">
        <v>2068.86</v>
      </c>
    </row>
    <row r="352" spans="1:6" s="4" customFormat="1" ht="13.5">
      <c r="A352" s="11">
        <v>349</v>
      </c>
      <c r="B352" s="16" t="s">
        <v>460</v>
      </c>
      <c r="C352" s="11" t="s">
        <v>527</v>
      </c>
      <c r="D352" s="33" t="s">
        <v>528</v>
      </c>
      <c r="E352" s="34">
        <v>0</v>
      </c>
      <c r="F352" s="35">
        <v>3447.88</v>
      </c>
    </row>
    <row r="353" spans="1:6" s="4" customFormat="1" ht="13.5">
      <c r="A353" s="11">
        <v>350</v>
      </c>
      <c r="B353" s="16" t="s">
        <v>460</v>
      </c>
      <c r="C353" s="11" t="s">
        <v>529</v>
      </c>
      <c r="D353" s="33" t="s">
        <v>530</v>
      </c>
      <c r="E353" s="34">
        <v>0</v>
      </c>
      <c r="F353" s="35">
        <v>2085.68</v>
      </c>
    </row>
    <row r="354" spans="1:6" s="4" customFormat="1" ht="13.5">
      <c r="A354" s="11">
        <v>351</v>
      </c>
      <c r="B354" s="16" t="s">
        <v>460</v>
      </c>
      <c r="C354" s="11" t="s">
        <v>531</v>
      </c>
      <c r="D354" s="33" t="s">
        <v>532</v>
      </c>
      <c r="E354" s="34">
        <v>0</v>
      </c>
      <c r="F354" s="35">
        <v>605.52</v>
      </c>
    </row>
    <row r="355" spans="1:6" s="4" customFormat="1" ht="13.5">
      <c r="A355" s="11">
        <v>352</v>
      </c>
      <c r="B355" s="16" t="s">
        <v>460</v>
      </c>
      <c r="C355" s="11" t="s">
        <v>533</v>
      </c>
      <c r="D355" s="33" t="s">
        <v>534</v>
      </c>
      <c r="E355" s="34">
        <v>0</v>
      </c>
      <c r="F355" s="35">
        <v>2325.64</v>
      </c>
    </row>
    <row r="356" spans="1:6" s="4" customFormat="1" ht="13.5">
      <c r="A356" s="11">
        <v>353</v>
      </c>
      <c r="B356" s="16" t="s">
        <v>460</v>
      </c>
      <c r="C356" s="11" t="s">
        <v>535</v>
      </c>
      <c r="D356" s="33" t="s">
        <v>536</v>
      </c>
      <c r="E356" s="34">
        <v>0</v>
      </c>
      <c r="F356" s="35">
        <v>578</v>
      </c>
    </row>
    <row r="357" spans="1:6" s="4" customFormat="1" ht="13.5">
      <c r="A357" s="11">
        <v>354</v>
      </c>
      <c r="B357" s="16" t="s">
        <v>460</v>
      </c>
      <c r="C357" s="11" t="s">
        <v>537</v>
      </c>
      <c r="D357" s="33" t="s">
        <v>538</v>
      </c>
      <c r="E357" s="34">
        <v>0</v>
      </c>
      <c r="F357" s="35">
        <v>605.52</v>
      </c>
    </row>
    <row r="358" spans="1:6" s="4" customFormat="1" ht="13.5">
      <c r="A358" s="11">
        <v>355</v>
      </c>
      <c r="B358" s="16" t="s">
        <v>460</v>
      </c>
      <c r="C358" s="11" t="s">
        <v>539</v>
      </c>
      <c r="D358" s="33" t="s">
        <v>540</v>
      </c>
      <c r="E358" s="34">
        <v>0</v>
      </c>
      <c r="F358" s="35">
        <v>521.42</v>
      </c>
    </row>
    <row r="359" spans="1:6" s="4" customFormat="1" ht="13.5">
      <c r="A359" s="11">
        <v>356</v>
      </c>
      <c r="B359" s="16" t="s">
        <v>460</v>
      </c>
      <c r="C359" s="11" t="s">
        <v>541</v>
      </c>
      <c r="D359" s="33" t="s">
        <v>542</v>
      </c>
      <c r="E359" s="34">
        <v>0</v>
      </c>
      <c r="F359" s="35">
        <v>504.6</v>
      </c>
    </row>
    <row r="360" spans="1:6" s="4" customFormat="1" ht="13.5">
      <c r="A360" s="11">
        <v>357</v>
      </c>
      <c r="B360" s="16" t="s">
        <v>460</v>
      </c>
      <c r="C360" s="11" t="s">
        <v>543</v>
      </c>
      <c r="D360" s="33" t="s">
        <v>544</v>
      </c>
      <c r="E360" s="34">
        <v>0</v>
      </c>
      <c r="F360" s="35">
        <v>201.84</v>
      </c>
    </row>
    <row r="361" spans="1:6" s="4" customFormat="1" ht="13.5">
      <c r="A361" s="11">
        <v>358</v>
      </c>
      <c r="B361" s="16" t="s">
        <v>460</v>
      </c>
      <c r="C361" s="11" t="s">
        <v>545</v>
      </c>
      <c r="D361" s="33" t="s">
        <v>546</v>
      </c>
      <c r="E361" s="34">
        <v>0</v>
      </c>
      <c r="F361" s="35">
        <v>288</v>
      </c>
    </row>
    <row r="362" spans="1:6" s="4" customFormat="1" ht="13.5">
      <c r="A362" s="11">
        <v>359</v>
      </c>
      <c r="B362" s="16" t="s">
        <v>460</v>
      </c>
      <c r="C362" s="11" t="s">
        <v>547</v>
      </c>
      <c r="D362" s="33" t="s">
        <v>548</v>
      </c>
      <c r="E362" s="34">
        <v>0</v>
      </c>
      <c r="F362" s="35">
        <v>862.14</v>
      </c>
    </row>
    <row r="363" spans="1:6" s="4" customFormat="1" ht="13.5">
      <c r="A363" s="11">
        <v>360</v>
      </c>
      <c r="B363" s="16" t="s">
        <v>460</v>
      </c>
      <c r="C363" s="11" t="s">
        <v>549</v>
      </c>
      <c r="D363" s="33" t="s">
        <v>550</v>
      </c>
      <c r="E363" s="34">
        <v>0</v>
      </c>
      <c r="F363" s="35">
        <v>538.24</v>
      </c>
    </row>
    <row r="364" spans="1:6" s="4" customFormat="1" ht="13.5">
      <c r="A364" s="11">
        <v>361</v>
      </c>
      <c r="B364" s="16" t="s">
        <v>460</v>
      </c>
      <c r="C364" s="11" t="s">
        <v>551</v>
      </c>
      <c r="D364" s="33" t="s">
        <v>552</v>
      </c>
      <c r="E364" s="34">
        <v>0</v>
      </c>
      <c r="F364" s="35">
        <v>423.37</v>
      </c>
    </row>
    <row r="365" spans="1:6" s="4" customFormat="1" ht="13.5">
      <c r="A365" s="11">
        <v>362</v>
      </c>
      <c r="B365" s="16" t="s">
        <v>460</v>
      </c>
      <c r="C365" s="11" t="s">
        <v>553</v>
      </c>
      <c r="D365" s="33" t="s">
        <v>554</v>
      </c>
      <c r="E365" s="34">
        <v>0</v>
      </c>
      <c r="F365" s="35">
        <v>234.6</v>
      </c>
    </row>
    <row r="366" spans="1:6" s="4" customFormat="1" ht="13.5">
      <c r="A366" s="11">
        <v>363</v>
      </c>
      <c r="B366" s="16" t="s">
        <v>460</v>
      </c>
      <c r="C366" s="11" t="s">
        <v>555</v>
      </c>
      <c r="D366" s="33" t="s">
        <v>556</v>
      </c>
      <c r="E366" s="34">
        <v>0</v>
      </c>
      <c r="F366" s="35">
        <v>3028.86</v>
      </c>
    </row>
    <row r="367" spans="1:6" s="4" customFormat="1" ht="13.5">
      <c r="A367" s="11">
        <v>364</v>
      </c>
      <c r="B367" s="16" t="s">
        <v>460</v>
      </c>
      <c r="C367" s="11" t="s">
        <v>557</v>
      </c>
      <c r="D367" s="33" t="s">
        <v>558</v>
      </c>
      <c r="E367" s="34">
        <v>0</v>
      </c>
      <c r="F367" s="35">
        <v>4251.9</v>
      </c>
    </row>
    <row r="368" spans="1:6" s="4" customFormat="1" ht="13.5">
      <c r="A368" s="11">
        <v>365</v>
      </c>
      <c r="B368" s="16" t="s">
        <v>460</v>
      </c>
      <c r="C368" s="11" t="s">
        <v>559</v>
      </c>
      <c r="D368" s="33" t="s">
        <v>560</v>
      </c>
      <c r="E368" s="34">
        <v>0</v>
      </c>
      <c r="F368" s="35">
        <v>201.84</v>
      </c>
    </row>
    <row r="369" spans="1:6" s="4" customFormat="1" ht="13.5">
      <c r="A369" s="11">
        <v>366</v>
      </c>
      <c r="B369" s="16" t="s">
        <v>460</v>
      </c>
      <c r="C369" s="11" t="s">
        <v>561</v>
      </c>
      <c r="D369" s="33" t="s">
        <v>562</v>
      </c>
      <c r="E369" s="34">
        <v>0</v>
      </c>
      <c r="F369" s="35">
        <v>905.52</v>
      </c>
    </row>
    <row r="370" spans="1:6" s="4" customFormat="1" ht="13.5">
      <c r="A370" s="11">
        <v>367</v>
      </c>
      <c r="B370" s="16" t="s">
        <v>460</v>
      </c>
      <c r="C370" s="11" t="s">
        <v>563</v>
      </c>
      <c r="D370" s="33" t="s">
        <v>564</v>
      </c>
      <c r="E370" s="34">
        <v>0</v>
      </c>
      <c r="F370" s="35">
        <v>1473.6</v>
      </c>
    </row>
    <row r="371" spans="1:6" s="4" customFormat="1" ht="13.5">
      <c r="A371" s="11">
        <v>368</v>
      </c>
      <c r="B371" s="16" t="s">
        <v>460</v>
      </c>
      <c r="C371" s="11" t="s">
        <v>565</v>
      </c>
      <c r="D371" s="33" t="s">
        <v>566</v>
      </c>
      <c r="E371" s="34">
        <v>0</v>
      </c>
      <c r="F371" s="35">
        <v>1449.7</v>
      </c>
    </row>
    <row r="372" spans="1:6" s="4" customFormat="1" ht="13.5">
      <c r="A372" s="11">
        <v>369</v>
      </c>
      <c r="B372" s="16" t="s">
        <v>460</v>
      </c>
      <c r="C372" s="11" t="s">
        <v>567</v>
      </c>
      <c r="D372" s="33" t="s">
        <v>568</v>
      </c>
      <c r="E372" s="34">
        <v>0</v>
      </c>
      <c r="F372" s="35">
        <v>12004.1</v>
      </c>
    </row>
    <row r="373" spans="1:6" s="4" customFormat="1" ht="13.5">
      <c r="A373" s="11">
        <v>370</v>
      </c>
      <c r="B373" s="16" t="s">
        <v>460</v>
      </c>
      <c r="C373" s="11" t="s">
        <v>569</v>
      </c>
      <c r="D373" s="33" t="s">
        <v>570</v>
      </c>
      <c r="E373" s="34">
        <v>0</v>
      </c>
      <c r="F373" s="35">
        <v>501.84</v>
      </c>
    </row>
    <row r="374" spans="1:6" s="4" customFormat="1" ht="13.5">
      <c r="A374" s="11">
        <v>371</v>
      </c>
      <c r="B374" s="16" t="s">
        <v>460</v>
      </c>
      <c r="C374" s="11" t="s">
        <v>571</v>
      </c>
      <c r="D374" s="33" t="s">
        <v>572</v>
      </c>
      <c r="E374" s="34">
        <v>0</v>
      </c>
      <c r="F374" s="35">
        <v>840</v>
      </c>
    </row>
    <row r="375" spans="1:6" s="4" customFormat="1" ht="13.5">
      <c r="A375" s="11">
        <v>372</v>
      </c>
      <c r="B375" s="16" t="s">
        <v>460</v>
      </c>
      <c r="C375" s="11" t="s">
        <v>573</v>
      </c>
      <c r="D375" s="33" t="s">
        <v>574</v>
      </c>
      <c r="E375" s="34">
        <v>0</v>
      </c>
      <c r="F375" s="35">
        <v>631.38</v>
      </c>
    </row>
    <row r="376" spans="1:6" s="4" customFormat="1" ht="13.5">
      <c r="A376" s="11">
        <v>373</v>
      </c>
      <c r="B376" s="16" t="s">
        <v>460</v>
      </c>
      <c r="C376" s="11" t="s">
        <v>575</v>
      </c>
      <c r="D376" s="33" t="s">
        <v>576</v>
      </c>
      <c r="E376" s="34">
        <v>0</v>
      </c>
      <c r="F376" s="35">
        <v>403.68</v>
      </c>
    </row>
    <row r="377" spans="1:6" s="4" customFormat="1" ht="13.5">
      <c r="A377" s="11">
        <v>374</v>
      </c>
      <c r="B377" s="16" t="s">
        <v>460</v>
      </c>
      <c r="C377" s="11" t="s">
        <v>577</v>
      </c>
      <c r="D377" s="33" t="s">
        <v>578</v>
      </c>
      <c r="E377" s="34">
        <v>0</v>
      </c>
      <c r="F377" s="35">
        <v>1024.34</v>
      </c>
    </row>
    <row r="378" spans="1:6" s="4" customFormat="1" ht="13.5">
      <c r="A378" s="11">
        <v>375</v>
      </c>
      <c r="B378" s="16" t="s">
        <v>460</v>
      </c>
      <c r="C378" s="11" t="s">
        <v>579</v>
      </c>
      <c r="D378" s="33" t="s">
        <v>580</v>
      </c>
      <c r="E378" s="34">
        <v>0</v>
      </c>
      <c r="F378" s="35">
        <v>580</v>
      </c>
    </row>
    <row r="379" spans="1:6" s="4" customFormat="1" ht="13.5">
      <c r="A379" s="11">
        <v>376</v>
      </c>
      <c r="B379" s="16" t="s">
        <v>460</v>
      </c>
      <c r="C379" s="11" t="s">
        <v>581</v>
      </c>
      <c r="D379" s="33" t="s">
        <v>582</v>
      </c>
      <c r="E379" s="34">
        <v>0</v>
      </c>
      <c r="F379" s="35">
        <v>410.4</v>
      </c>
    </row>
    <row r="380" spans="1:6" s="4" customFormat="1" ht="13.5">
      <c r="A380" s="11">
        <v>377</v>
      </c>
      <c r="B380" s="11" t="s">
        <v>583</v>
      </c>
      <c r="C380" s="11" t="s">
        <v>584</v>
      </c>
      <c r="D380" s="11" t="s">
        <v>585</v>
      </c>
      <c r="E380" s="36">
        <v>0</v>
      </c>
      <c r="F380" s="37">
        <v>807.36</v>
      </c>
    </row>
    <row r="381" spans="1:6" s="4" customFormat="1" ht="13.5">
      <c r="A381" s="11">
        <v>378</v>
      </c>
      <c r="B381" s="11" t="s">
        <v>583</v>
      </c>
      <c r="C381" s="11" t="s">
        <v>586</v>
      </c>
      <c r="D381" s="11" t="s">
        <v>587</v>
      </c>
      <c r="E381" s="36">
        <v>0</v>
      </c>
      <c r="F381" s="37">
        <v>1080</v>
      </c>
    </row>
    <row r="382" spans="1:6" s="4" customFormat="1" ht="13.5">
      <c r="A382" s="11">
        <v>379</v>
      </c>
      <c r="B382" s="11" t="s">
        <v>583</v>
      </c>
      <c r="C382" s="11" t="s">
        <v>588</v>
      </c>
      <c r="D382" s="11" t="s">
        <v>589</v>
      </c>
      <c r="E382" s="36">
        <v>0</v>
      </c>
      <c r="F382" s="37">
        <v>468</v>
      </c>
    </row>
    <row r="383" spans="1:6" s="4" customFormat="1" ht="13.5">
      <c r="A383" s="11">
        <v>380</v>
      </c>
      <c r="B383" s="11" t="s">
        <v>583</v>
      </c>
      <c r="C383" s="11" t="s">
        <v>590</v>
      </c>
      <c r="D383" s="11" t="s">
        <v>591</v>
      </c>
      <c r="E383" s="36">
        <v>0</v>
      </c>
      <c r="F383" s="37">
        <v>1719</v>
      </c>
    </row>
    <row r="384" spans="1:6" s="4" customFormat="1" ht="13.5">
      <c r="A384" s="11">
        <v>381</v>
      </c>
      <c r="B384" s="11" t="s">
        <v>583</v>
      </c>
      <c r="C384" s="11" t="s">
        <v>592</v>
      </c>
      <c r="D384" s="11" t="s">
        <v>593</v>
      </c>
      <c r="E384" s="36">
        <v>0</v>
      </c>
      <c r="F384" s="37">
        <v>2442.96</v>
      </c>
    </row>
    <row r="385" spans="1:6" s="4" customFormat="1" ht="13.5">
      <c r="A385" s="11">
        <v>382</v>
      </c>
      <c r="B385" s="11" t="s">
        <v>583</v>
      </c>
      <c r="C385" s="11" t="s">
        <v>594</v>
      </c>
      <c r="D385" s="11" t="s">
        <v>595</v>
      </c>
      <c r="E385" s="36">
        <v>0</v>
      </c>
      <c r="F385" s="37">
        <v>2960.02</v>
      </c>
    </row>
    <row r="386" spans="1:6" s="4" customFormat="1" ht="13.5">
      <c r="A386" s="11">
        <v>383</v>
      </c>
      <c r="B386" s="11" t="s">
        <v>583</v>
      </c>
      <c r="C386" s="11" t="s">
        <v>596</v>
      </c>
      <c r="D386" s="11" t="s">
        <v>597</v>
      </c>
      <c r="E386" s="36">
        <v>0</v>
      </c>
      <c r="F386" s="37">
        <v>605.52</v>
      </c>
    </row>
    <row r="387" spans="1:6" s="4" customFormat="1" ht="13.5">
      <c r="A387" s="11">
        <v>384</v>
      </c>
      <c r="B387" s="11" t="s">
        <v>583</v>
      </c>
      <c r="C387" s="11" t="s">
        <v>598</v>
      </c>
      <c r="D387" s="11" t="s">
        <v>599</v>
      </c>
      <c r="E387" s="36">
        <v>0</v>
      </c>
      <c r="F387" s="37">
        <v>735.84</v>
      </c>
    </row>
    <row r="388" spans="1:6" s="4" customFormat="1" ht="13.5">
      <c r="A388" s="11">
        <v>385</v>
      </c>
      <c r="B388" s="11" t="s">
        <v>583</v>
      </c>
      <c r="C388" s="11" t="s">
        <v>600</v>
      </c>
      <c r="D388" s="11" t="s">
        <v>601</v>
      </c>
      <c r="E388" s="36">
        <v>0</v>
      </c>
      <c r="F388" s="37">
        <v>2456.6</v>
      </c>
    </row>
    <row r="389" spans="1:6" s="4" customFormat="1" ht="13.5">
      <c r="A389" s="11">
        <v>386</v>
      </c>
      <c r="B389" s="11" t="s">
        <v>583</v>
      </c>
      <c r="C389" s="11" t="s">
        <v>602</v>
      </c>
      <c r="D389" s="11" t="s">
        <v>603</v>
      </c>
      <c r="E389" s="36">
        <v>0</v>
      </c>
      <c r="F389" s="37">
        <v>521.42</v>
      </c>
    </row>
    <row r="390" spans="1:6" s="4" customFormat="1" ht="13.5">
      <c r="A390" s="11">
        <v>387</v>
      </c>
      <c r="B390" s="11" t="s">
        <v>583</v>
      </c>
      <c r="C390" s="11" t="s">
        <v>604</v>
      </c>
      <c r="D390" s="11" t="s">
        <v>605</v>
      </c>
      <c r="E390" s="36">
        <v>0.0345</v>
      </c>
      <c r="F390" s="37">
        <v>8105.5</v>
      </c>
    </row>
    <row r="391" spans="1:6" s="4" customFormat="1" ht="13.5">
      <c r="A391" s="11">
        <v>388</v>
      </c>
      <c r="B391" s="11" t="s">
        <v>583</v>
      </c>
      <c r="C391" s="11" t="s">
        <v>606</v>
      </c>
      <c r="D391" s="11" t="s">
        <v>607</v>
      </c>
      <c r="E391" s="36">
        <v>0</v>
      </c>
      <c r="F391" s="37">
        <v>2767.66</v>
      </c>
    </row>
    <row r="392" spans="1:6" s="4" customFormat="1" ht="13.5">
      <c r="A392" s="11">
        <v>389</v>
      </c>
      <c r="B392" s="11" t="s">
        <v>583</v>
      </c>
      <c r="C392" s="11" t="s">
        <v>608</v>
      </c>
      <c r="D392" s="11" t="s">
        <v>609</v>
      </c>
      <c r="E392" s="36">
        <v>0</v>
      </c>
      <c r="F392" s="37">
        <v>985.84</v>
      </c>
    </row>
    <row r="393" spans="1:6" s="4" customFormat="1" ht="13.5">
      <c r="A393" s="11">
        <v>390</v>
      </c>
      <c r="B393" s="11" t="s">
        <v>583</v>
      </c>
      <c r="C393" s="11" t="s">
        <v>610</v>
      </c>
      <c r="D393" s="11" t="s">
        <v>611</v>
      </c>
      <c r="E393" s="36">
        <v>0</v>
      </c>
      <c r="F393" s="37">
        <v>1543.54</v>
      </c>
    </row>
    <row r="394" spans="1:6" s="4" customFormat="1" ht="13.5">
      <c r="A394" s="11">
        <v>391</v>
      </c>
      <c r="B394" s="11" t="s">
        <v>583</v>
      </c>
      <c r="C394" s="11" t="s">
        <v>612</v>
      </c>
      <c r="D394" s="11" t="s">
        <v>613</v>
      </c>
      <c r="E394" s="36">
        <v>0</v>
      </c>
      <c r="F394" s="37">
        <v>385</v>
      </c>
    </row>
    <row r="395" spans="1:6" s="4" customFormat="1" ht="13.5">
      <c r="A395" s="11">
        <v>392</v>
      </c>
      <c r="B395" s="11" t="s">
        <v>583</v>
      </c>
      <c r="C395" s="11" t="s">
        <v>614</v>
      </c>
      <c r="D395" s="11" t="s">
        <v>615</v>
      </c>
      <c r="E395" s="36">
        <v>0</v>
      </c>
      <c r="F395" s="37">
        <v>411.84</v>
      </c>
    </row>
    <row r="396" spans="1:6" s="4" customFormat="1" ht="13.5">
      <c r="A396" s="11">
        <v>393</v>
      </c>
      <c r="B396" s="11" t="s">
        <v>583</v>
      </c>
      <c r="C396" s="11" t="s">
        <v>616</v>
      </c>
      <c r="D396" s="11" t="s">
        <v>617</v>
      </c>
      <c r="E396" s="36">
        <v>0</v>
      </c>
      <c r="F396" s="37">
        <v>1009.2</v>
      </c>
    </row>
    <row r="397" spans="1:6" s="4" customFormat="1" ht="13.5">
      <c r="A397" s="11">
        <v>394</v>
      </c>
      <c r="B397" s="11" t="s">
        <v>583</v>
      </c>
      <c r="C397" s="11" t="s">
        <v>618</v>
      </c>
      <c r="D397" s="11" t="s">
        <v>619</v>
      </c>
      <c r="E397" s="36">
        <v>0</v>
      </c>
      <c r="F397" s="37">
        <v>2892</v>
      </c>
    </row>
    <row r="398" spans="1:6" s="4" customFormat="1" ht="13.5">
      <c r="A398" s="11">
        <v>395</v>
      </c>
      <c r="B398" s="11" t="s">
        <v>583</v>
      </c>
      <c r="C398" s="11" t="s">
        <v>620</v>
      </c>
      <c r="D398" s="11" t="s">
        <v>621</v>
      </c>
      <c r="E398" s="36">
        <v>0</v>
      </c>
      <c r="F398" s="37">
        <v>462</v>
      </c>
    </row>
    <row r="399" spans="1:6" s="4" customFormat="1" ht="13.5">
      <c r="A399" s="11">
        <v>396</v>
      </c>
      <c r="B399" s="11" t="s">
        <v>583</v>
      </c>
      <c r="C399" s="11" t="s">
        <v>622</v>
      </c>
      <c r="D399" s="11" t="s">
        <v>623</v>
      </c>
      <c r="E399" s="36">
        <v>0</v>
      </c>
      <c r="F399" s="37">
        <v>958.74</v>
      </c>
    </row>
    <row r="400" spans="1:6" s="4" customFormat="1" ht="13.5">
      <c r="A400" s="11">
        <v>397</v>
      </c>
      <c r="B400" s="11" t="s">
        <v>583</v>
      </c>
      <c r="C400" s="11" t="s">
        <v>624</v>
      </c>
      <c r="D400" s="11" t="s">
        <v>625</v>
      </c>
      <c r="E400" s="36">
        <v>0</v>
      </c>
      <c r="F400" s="37">
        <v>2724.9</v>
      </c>
    </row>
    <row r="401" spans="1:6" s="4" customFormat="1" ht="13.5">
      <c r="A401" s="11">
        <v>398</v>
      </c>
      <c r="B401" s="11" t="s">
        <v>583</v>
      </c>
      <c r="C401" s="11" t="s">
        <v>626</v>
      </c>
      <c r="D401" s="11" t="s">
        <v>627</v>
      </c>
      <c r="E401" s="36">
        <v>0</v>
      </c>
      <c r="F401" s="37">
        <v>400.92</v>
      </c>
    </row>
    <row r="402" spans="1:6" s="4" customFormat="1" ht="13.5">
      <c r="A402" s="11">
        <v>399</v>
      </c>
      <c r="B402" s="11" t="s">
        <v>583</v>
      </c>
      <c r="C402" s="11" t="s">
        <v>628</v>
      </c>
      <c r="D402" s="11" t="s">
        <v>629</v>
      </c>
      <c r="E402" s="36">
        <v>0</v>
      </c>
      <c r="F402" s="37">
        <v>201.84</v>
      </c>
    </row>
    <row r="403" spans="1:6" s="4" customFormat="1" ht="13.5">
      <c r="A403" s="11">
        <v>400</v>
      </c>
      <c r="B403" s="11" t="s">
        <v>583</v>
      </c>
      <c r="C403" s="11" t="s">
        <v>630</v>
      </c>
      <c r="D403" s="11" t="s">
        <v>631</v>
      </c>
      <c r="E403" s="36">
        <v>0</v>
      </c>
      <c r="F403" s="37">
        <v>958.74</v>
      </c>
    </row>
    <row r="404" spans="1:6" s="4" customFormat="1" ht="13.5">
      <c r="A404" s="11">
        <v>401</v>
      </c>
      <c r="B404" s="11" t="s">
        <v>583</v>
      </c>
      <c r="C404" s="11" t="s">
        <v>632</v>
      </c>
      <c r="D404" s="11" t="s">
        <v>633</v>
      </c>
      <c r="E404" s="38">
        <v>0</v>
      </c>
      <c r="F404" s="39">
        <v>134.56</v>
      </c>
    </row>
    <row r="405" spans="1:6" s="4" customFormat="1" ht="13.5">
      <c r="A405" s="11">
        <v>402</v>
      </c>
      <c r="B405" s="11" t="s">
        <v>583</v>
      </c>
      <c r="C405" s="11" t="s">
        <v>634</v>
      </c>
      <c r="D405" s="11" t="s">
        <v>635</v>
      </c>
      <c r="E405" s="36">
        <v>0</v>
      </c>
      <c r="F405" s="37">
        <v>100.92</v>
      </c>
    </row>
    <row r="406" spans="1:6" s="4" customFormat="1" ht="13.5">
      <c r="A406" s="11">
        <v>403</v>
      </c>
      <c r="B406" s="11" t="s">
        <v>583</v>
      </c>
      <c r="C406" s="11" t="s">
        <v>636</v>
      </c>
      <c r="D406" s="11" t="s">
        <v>637</v>
      </c>
      <c r="E406" s="36">
        <v>0</v>
      </c>
      <c r="F406" s="37">
        <v>618.62</v>
      </c>
    </row>
    <row r="407" spans="1:6" s="4" customFormat="1" ht="13.5">
      <c r="A407" s="11">
        <v>404</v>
      </c>
      <c r="B407" s="11" t="s">
        <v>583</v>
      </c>
      <c r="C407" s="11" t="s">
        <v>638</v>
      </c>
      <c r="D407" s="11" t="s">
        <v>639</v>
      </c>
      <c r="E407" s="36">
        <v>0</v>
      </c>
      <c r="F407" s="37">
        <v>16.82</v>
      </c>
    </row>
    <row r="408" spans="1:6" s="4" customFormat="1" ht="13.5">
      <c r="A408" s="11">
        <v>405</v>
      </c>
      <c r="B408" s="11" t="s">
        <v>583</v>
      </c>
      <c r="C408" s="11" t="s">
        <v>640</v>
      </c>
      <c r="D408" s="11" t="s">
        <v>641</v>
      </c>
      <c r="E408" s="36">
        <v>0</v>
      </c>
      <c r="F408" s="37">
        <v>270</v>
      </c>
    </row>
    <row r="409" spans="1:6" s="4" customFormat="1" ht="13.5">
      <c r="A409" s="11">
        <v>406</v>
      </c>
      <c r="B409" s="11" t="s">
        <v>583</v>
      </c>
      <c r="C409" s="11" t="s">
        <v>642</v>
      </c>
      <c r="D409" s="11" t="s">
        <v>643</v>
      </c>
      <c r="E409" s="36">
        <v>0</v>
      </c>
      <c r="F409" s="37">
        <v>201.84</v>
      </c>
    </row>
    <row r="410" spans="1:6" s="4" customFormat="1" ht="13.5">
      <c r="A410" s="11">
        <v>407</v>
      </c>
      <c r="B410" s="11" t="s">
        <v>583</v>
      </c>
      <c r="C410" s="11" t="s">
        <v>644</v>
      </c>
      <c r="D410" s="11" t="s">
        <v>645</v>
      </c>
      <c r="E410" s="36">
        <v>0</v>
      </c>
      <c r="F410" s="37">
        <v>420</v>
      </c>
    </row>
    <row r="411" spans="1:6" s="4" customFormat="1" ht="13.5">
      <c r="A411" s="11">
        <v>408</v>
      </c>
      <c r="B411" s="11" t="s">
        <v>583</v>
      </c>
      <c r="C411" s="11" t="s">
        <v>646</v>
      </c>
      <c r="D411" s="11" t="s">
        <v>647</v>
      </c>
      <c r="E411" s="36">
        <v>0</v>
      </c>
      <c r="F411" s="37">
        <v>1667.24</v>
      </c>
    </row>
    <row r="412" spans="1:6" s="4" customFormat="1" ht="13.5">
      <c r="A412" s="11">
        <v>409</v>
      </c>
      <c r="B412" s="11" t="s">
        <v>583</v>
      </c>
      <c r="C412" s="11" t="s">
        <v>648</v>
      </c>
      <c r="D412" s="11" t="s">
        <v>649</v>
      </c>
      <c r="E412" s="36">
        <v>0.0417</v>
      </c>
      <c r="F412" s="37">
        <v>6131.08</v>
      </c>
    </row>
    <row r="413" spans="1:6" s="4" customFormat="1" ht="13.5">
      <c r="A413" s="11">
        <v>410</v>
      </c>
      <c r="B413" s="11" t="s">
        <v>583</v>
      </c>
      <c r="C413" s="11" t="s">
        <v>650</v>
      </c>
      <c r="D413" s="11" t="s">
        <v>651</v>
      </c>
      <c r="E413" s="36">
        <v>0</v>
      </c>
      <c r="F413" s="37">
        <v>403.68</v>
      </c>
    </row>
    <row r="414" spans="1:6" s="4" customFormat="1" ht="13.5">
      <c r="A414" s="11">
        <v>411</v>
      </c>
      <c r="B414" s="11" t="s">
        <v>583</v>
      </c>
      <c r="C414" s="11" t="s">
        <v>652</v>
      </c>
      <c r="D414" s="11" t="s">
        <v>653</v>
      </c>
      <c r="E414" s="36">
        <v>0</v>
      </c>
      <c r="F414" s="37">
        <v>201.84</v>
      </c>
    </row>
    <row r="415" spans="1:6" s="4" customFormat="1" ht="13.5">
      <c r="A415" s="11">
        <v>412</v>
      </c>
      <c r="B415" s="11" t="s">
        <v>583</v>
      </c>
      <c r="C415" s="11" t="s">
        <v>654</v>
      </c>
      <c r="D415" s="11" t="s">
        <v>655</v>
      </c>
      <c r="E415" s="36">
        <v>0</v>
      </c>
      <c r="F415" s="37">
        <v>201.84</v>
      </c>
    </row>
    <row r="416" spans="1:6" s="4" customFormat="1" ht="13.5">
      <c r="A416" s="11">
        <v>413</v>
      </c>
      <c r="B416" s="11" t="s">
        <v>583</v>
      </c>
      <c r="C416" s="11" t="s">
        <v>656</v>
      </c>
      <c r="D416" s="11" t="s">
        <v>657</v>
      </c>
      <c r="E416" s="36">
        <v>0</v>
      </c>
      <c r="F416" s="37">
        <v>1113.52</v>
      </c>
    </row>
    <row r="417" spans="1:6" s="4" customFormat="1" ht="13.5">
      <c r="A417" s="11">
        <v>414</v>
      </c>
      <c r="B417" s="11" t="s">
        <v>583</v>
      </c>
      <c r="C417" s="11" t="s">
        <v>658</v>
      </c>
      <c r="D417" s="11" t="s">
        <v>659</v>
      </c>
      <c r="E417" s="36">
        <v>0</v>
      </c>
      <c r="F417" s="40">
        <v>134.56</v>
      </c>
    </row>
    <row r="418" spans="1:6" s="4" customFormat="1" ht="13.5">
      <c r="A418" s="11">
        <v>415</v>
      </c>
      <c r="B418" s="11" t="s">
        <v>583</v>
      </c>
      <c r="C418" s="11" t="s">
        <v>660</v>
      </c>
      <c r="D418" s="11" t="s">
        <v>661</v>
      </c>
      <c r="E418" s="36">
        <v>0</v>
      </c>
      <c r="F418" s="37">
        <v>990</v>
      </c>
    </row>
    <row r="419" spans="1:6" s="4" customFormat="1" ht="13.5">
      <c r="A419" s="11">
        <v>416</v>
      </c>
      <c r="B419" s="11" t="s">
        <v>583</v>
      </c>
      <c r="C419" s="11" t="s">
        <v>662</v>
      </c>
      <c r="D419" s="11" t="s">
        <v>663</v>
      </c>
      <c r="E419" s="36">
        <v>0</v>
      </c>
      <c r="F419" s="37">
        <v>403.68</v>
      </c>
    </row>
    <row r="420" spans="1:6" s="4" customFormat="1" ht="13.5">
      <c r="A420" s="11">
        <v>417</v>
      </c>
      <c r="B420" s="11" t="s">
        <v>583</v>
      </c>
      <c r="C420" s="11" t="s">
        <v>664</v>
      </c>
      <c r="D420" s="11" t="s">
        <v>665</v>
      </c>
      <c r="E420" s="36">
        <v>0</v>
      </c>
      <c r="F420" s="37">
        <v>807.36</v>
      </c>
    </row>
    <row r="421" spans="1:6" s="4" customFormat="1" ht="13.5">
      <c r="A421" s="11">
        <v>418</v>
      </c>
      <c r="B421" s="11" t="s">
        <v>583</v>
      </c>
      <c r="C421" s="11" t="s">
        <v>666</v>
      </c>
      <c r="D421" s="11" t="s">
        <v>667</v>
      </c>
      <c r="E421" s="36">
        <v>0</v>
      </c>
      <c r="F421" s="37">
        <v>185.02</v>
      </c>
    </row>
    <row r="422" spans="1:6" s="4" customFormat="1" ht="13.5">
      <c r="A422" s="11">
        <v>419</v>
      </c>
      <c r="B422" s="11" t="s">
        <v>583</v>
      </c>
      <c r="C422" s="11" t="s">
        <v>668</v>
      </c>
      <c r="D422" s="11" t="s">
        <v>669</v>
      </c>
      <c r="E422" s="36">
        <v>0</v>
      </c>
      <c r="F422" s="37">
        <v>376.84</v>
      </c>
    </row>
    <row r="423" spans="1:6" s="4" customFormat="1" ht="13.5">
      <c r="A423" s="11">
        <v>420</v>
      </c>
      <c r="B423" s="11" t="s">
        <v>583</v>
      </c>
      <c r="C423" s="11" t="s">
        <v>670</v>
      </c>
      <c r="D423" s="11" t="s">
        <v>671</v>
      </c>
      <c r="E423" s="36">
        <v>0</v>
      </c>
      <c r="F423" s="37">
        <v>5813.72</v>
      </c>
    </row>
    <row r="424" spans="1:6" s="4" customFormat="1" ht="13.5">
      <c r="A424" s="11">
        <v>421</v>
      </c>
      <c r="B424" s="11" t="s">
        <v>583</v>
      </c>
      <c r="C424" s="11" t="s">
        <v>672</v>
      </c>
      <c r="D424" s="11" t="s">
        <v>673</v>
      </c>
      <c r="E424" s="36">
        <v>0</v>
      </c>
      <c r="F424" s="37">
        <v>301.84</v>
      </c>
    </row>
    <row r="425" spans="1:6" s="4" customFormat="1" ht="13.5">
      <c r="A425" s="11">
        <v>422</v>
      </c>
      <c r="B425" s="11" t="s">
        <v>583</v>
      </c>
      <c r="C425" s="11" t="s">
        <v>674</v>
      </c>
      <c r="D425" s="11" t="s">
        <v>675</v>
      </c>
      <c r="E425" s="36">
        <v>0</v>
      </c>
      <c r="F425" s="37">
        <v>600</v>
      </c>
    </row>
    <row r="426" spans="1:6" s="4" customFormat="1" ht="13.5">
      <c r="A426" s="11">
        <v>423</v>
      </c>
      <c r="B426" s="11" t="s">
        <v>583</v>
      </c>
      <c r="C426" s="11" t="s">
        <v>676</v>
      </c>
      <c r="D426" s="11" t="s">
        <v>677</v>
      </c>
      <c r="E426" s="36">
        <v>0</v>
      </c>
      <c r="F426" s="37">
        <v>38691.61</v>
      </c>
    </row>
    <row r="427" spans="1:6" s="4" customFormat="1" ht="13.5">
      <c r="A427" s="11">
        <v>424</v>
      </c>
      <c r="B427" s="11" t="s">
        <v>583</v>
      </c>
      <c r="C427" s="11" t="s">
        <v>678</v>
      </c>
      <c r="D427" s="11" t="s">
        <v>679</v>
      </c>
      <c r="E427" s="36">
        <v>0</v>
      </c>
      <c r="F427" s="37">
        <v>285.94</v>
      </c>
    </row>
    <row r="428" spans="1:6" s="4" customFormat="1" ht="13.5">
      <c r="A428" s="11">
        <v>425</v>
      </c>
      <c r="B428" s="11" t="s">
        <v>583</v>
      </c>
      <c r="C428" s="11" t="s">
        <v>680</v>
      </c>
      <c r="D428" s="11" t="s">
        <v>681</v>
      </c>
      <c r="E428" s="36">
        <v>0</v>
      </c>
      <c r="F428" s="37">
        <v>1289.62</v>
      </c>
    </row>
    <row r="429" spans="1:6" s="4" customFormat="1" ht="13.5">
      <c r="A429" s="11">
        <v>426</v>
      </c>
      <c r="B429" s="11" t="s">
        <v>583</v>
      </c>
      <c r="C429" s="11" t="s">
        <v>682</v>
      </c>
      <c r="D429" s="11" t="s">
        <v>683</v>
      </c>
      <c r="E429" s="36">
        <v>0</v>
      </c>
      <c r="F429" s="37">
        <v>2990.96</v>
      </c>
    </row>
    <row r="430" spans="1:6" s="4" customFormat="1" ht="13.5">
      <c r="A430" s="11">
        <v>427</v>
      </c>
      <c r="B430" s="11" t="s">
        <v>583</v>
      </c>
      <c r="C430" s="11" t="s">
        <v>684</v>
      </c>
      <c r="D430" s="11" t="s">
        <v>685</v>
      </c>
      <c r="E430" s="36">
        <v>0</v>
      </c>
      <c r="F430" s="37">
        <v>332.5</v>
      </c>
    </row>
    <row r="431" spans="1:6" s="4" customFormat="1" ht="13.5">
      <c r="A431" s="11">
        <v>428</v>
      </c>
      <c r="B431" s="11" t="s">
        <v>583</v>
      </c>
      <c r="C431" s="11" t="s">
        <v>686</v>
      </c>
      <c r="D431" s="11" t="s">
        <v>687</v>
      </c>
      <c r="E431" s="36">
        <v>0</v>
      </c>
      <c r="F431" s="37">
        <v>689.62</v>
      </c>
    </row>
    <row r="432" spans="1:6" s="4" customFormat="1" ht="13.5">
      <c r="A432" s="11">
        <v>429</v>
      </c>
      <c r="B432" s="11" t="s">
        <v>583</v>
      </c>
      <c r="C432" s="11" t="s">
        <v>688</v>
      </c>
      <c r="D432" s="11" t="s">
        <v>689</v>
      </c>
      <c r="E432" s="36">
        <v>0</v>
      </c>
      <c r="F432" s="37">
        <v>2169.3</v>
      </c>
    </row>
    <row r="433" spans="1:6" s="4" customFormat="1" ht="13.5">
      <c r="A433" s="11">
        <v>430</v>
      </c>
      <c r="B433" s="11" t="s">
        <v>583</v>
      </c>
      <c r="C433" s="11" t="s">
        <v>690</v>
      </c>
      <c r="D433" s="11" t="s">
        <v>691</v>
      </c>
      <c r="E433" s="36">
        <v>0</v>
      </c>
      <c r="F433" s="37">
        <v>941.92</v>
      </c>
    </row>
    <row r="434" spans="1:6" s="4" customFormat="1" ht="13.5">
      <c r="A434" s="11">
        <v>431</v>
      </c>
      <c r="B434" s="11" t="s">
        <v>583</v>
      </c>
      <c r="C434" s="11" t="s">
        <v>692</v>
      </c>
      <c r="D434" s="11" t="s">
        <v>693</v>
      </c>
      <c r="E434" s="36">
        <v>0</v>
      </c>
      <c r="F434" s="37">
        <v>185.02</v>
      </c>
    </row>
    <row r="435" spans="1:6" s="4" customFormat="1" ht="13.5">
      <c r="A435" s="11">
        <v>432</v>
      </c>
      <c r="B435" s="11" t="s">
        <v>583</v>
      </c>
      <c r="C435" s="11" t="s">
        <v>694</v>
      </c>
      <c r="D435" s="11" t="str">
        <f>"706345182"</f>
        <v>706345182</v>
      </c>
      <c r="E435" s="36">
        <v>0</v>
      </c>
      <c r="F435" s="37">
        <v>21253.63</v>
      </c>
    </row>
    <row r="436" spans="1:6" s="4" customFormat="1" ht="13.5">
      <c r="A436" s="11">
        <v>433</v>
      </c>
      <c r="B436" s="11" t="s">
        <v>583</v>
      </c>
      <c r="C436" s="11" t="s">
        <v>695</v>
      </c>
      <c r="D436" s="11" t="str">
        <f>"712934901"</f>
        <v>712934901</v>
      </c>
      <c r="E436" s="36">
        <v>0</v>
      </c>
      <c r="F436" s="37">
        <v>8568.6</v>
      </c>
    </row>
    <row r="437" spans="1:6" s="4" customFormat="1" ht="13.5">
      <c r="A437" s="11">
        <v>434</v>
      </c>
      <c r="B437" s="11" t="s">
        <v>583</v>
      </c>
      <c r="C437" s="11" t="s">
        <v>696</v>
      </c>
      <c r="D437" s="11" t="str">
        <f>"589753979"</f>
        <v>589753979</v>
      </c>
      <c r="E437" s="36">
        <v>0</v>
      </c>
      <c r="F437" s="37">
        <v>1881.08</v>
      </c>
    </row>
    <row r="438" spans="1:6" s="4" customFormat="1" ht="13.5">
      <c r="A438" s="11">
        <v>435</v>
      </c>
      <c r="B438" s="11" t="s">
        <v>583</v>
      </c>
      <c r="C438" s="11" t="s">
        <v>697</v>
      </c>
      <c r="D438" s="11" t="s">
        <v>698</v>
      </c>
      <c r="E438" s="36">
        <v>0</v>
      </c>
      <c r="F438" s="37">
        <v>5060</v>
      </c>
    </row>
    <row r="439" spans="1:6" s="4" customFormat="1" ht="13.5">
      <c r="A439" s="11">
        <v>436</v>
      </c>
      <c r="B439" s="11" t="s">
        <v>583</v>
      </c>
      <c r="C439" s="11" t="s">
        <v>699</v>
      </c>
      <c r="D439" s="11" t="s">
        <v>700</v>
      </c>
      <c r="E439" s="36">
        <v>0</v>
      </c>
      <c r="F439" s="37">
        <v>1452.46</v>
      </c>
    </row>
    <row r="440" spans="1:6" s="4" customFormat="1" ht="13.5">
      <c r="A440" s="11">
        <v>437</v>
      </c>
      <c r="B440" s="11" t="s">
        <v>583</v>
      </c>
      <c r="C440" s="11" t="s">
        <v>701</v>
      </c>
      <c r="D440" s="11" t="str">
        <f>"569312316"</f>
        <v>569312316</v>
      </c>
      <c r="E440" s="36">
        <v>0</v>
      </c>
      <c r="F440" s="37">
        <v>210</v>
      </c>
    </row>
    <row r="441" spans="1:6" s="4" customFormat="1" ht="13.5">
      <c r="A441" s="11">
        <v>438</v>
      </c>
      <c r="B441" s="11" t="s">
        <v>583</v>
      </c>
      <c r="C441" s="11" t="s">
        <v>702</v>
      </c>
      <c r="D441" s="11" t="s">
        <v>703</v>
      </c>
      <c r="E441" s="36">
        <v>0</v>
      </c>
      <c r="F441" s="37">
        <v>2888.86</v>
      </c>
    </row>
    <row r="442" spans="1:6" s="4" customFormat="1" ht="13.5">
      <c r="A442" s="11">
        <v>439</v>
      </c>
      <c r="B442" s="11" t="s">
        <v>583</v>
      </c>
      <c r="C442" s="11" t="s">
        <v>704</v>
      </c>
      <c r="D442" s="11" t="s">
        <v>705</v>
      </c>
      <c r="E442" s="36">
        <v>0</v>
      </c>
      <c r="F442" s="37">
        <v>1379.24</v>
      </c>
    </row>
    <row r="443" spans="1:6" s="4" customFormat="1" ht="13.5">
      <c r="A443" s="11">
        <v>440</v>
      </c>
      <c r="B443" s="11" t="s">
        <v>583</v>
      </c>
      <c r="C443" s="11" t="s">
        <v>706</v>
      </c>
      <c r="D443" s="11" t="s">
        <v>707</v>
      </c>
      <c r="E443" s="36">
        <v>0.0769</v>
      </c>
      <c r="F443" s="37">
        <v>2833.48</v>
      </c>
    </row>
    <row r="444" spans="1:6" s="4" customFormat="1" ht="13.5">
      <c r="A444" s="11">
        <v>441</v>
      </c>
      <c r="B444" s="11" t="s">
        <v>583</v>
      </c>
      <c r="C444" s="11" t="s">
        <v>708</v>
      </c>
      <c r="D444" s="11" t="s">
        <v>709</v>
      </c>
      <c r="E444" s="36">
        <v>0</v>
      </c>
      <c r="F444" s="37">
        <v>660</v>
      </c>
    </row>
    <row r="445" spans="1:6" s="4" customFormat="1" ht="13.5">
      <c r="A445" s="11">
        <v>442</v>
      </c>
      <c r="B445" s="11" t="s">
        <v>583</v>
      </c>
      <c r="C445" s="11" t="s">
        <v>710</v>
      </c>
      <c r="D445" s="11" t="s">
        <v>711</v>
      </c>
      <c r="E445" s="36">
        <v>0</v>
      </c>
      <c r="F445" s="37">
        <v>403.68</v>
      </c>
    </row>
    <row r="446" spans="1:6" s="4" customFormat="1" ht="13.5">
      <c r="A446" s="11">
        <v>443</v>
      </c>
      <c r="B446" s="11" t="s">
        <v>583</v>
      </c>
      <c r="C446" s="11" t="s">
        <v>712</v>
      </c>
      <c r="D446" s="11" t="s">
        <v>713</v>
      </c>
      <c r="E446" s="36">
        <v>0</v>
      </c>
      <c r="F446" s="37">
        <v>807.36</v>
      </c>
    </row>
    <row r="447" spans="1:6" s="4" customFormat="1" ht="13.5">
      <c r="A447" s="11">
        <v>444</v>
      </c>
      <c r="B447" s="11" t="s">
        <v>583</v>
      </c>
      <c r="C447" s="11" t="s">
        <v>714</v>
      </c>
      <c r="D447" s="11" t="s">
        <v>715</v>
      </c>
      <c r="E447" s="36">
        <v>0</v>
      </c>
      <c r="F447" s="37">
        <v>1463.34</v>
      </c>
    </row>
    <row r="448" spans="1:6" s="4" customFormat="1" ht="13.5">
      <c r="A448" s="11">
        <v>445</v>
      </c>
      <c r="B448" s="11" t="s">
        <v>583</v>
      </c>
      <c r="C448" s="11" t="s">
        <v>716</v>
      </c>
      <c r="D448" s="11" t="s">
        <v>717</v>
      </c>
      <c r="E448" s="36">
        <v>0</v>
      </c>
      <c r="F448" s="37">
        <v>403.68</v>
      </c>
    </row>
    <row r="449" spans="1:6" s="4" customFormat="1" ht="13.5">
      <c r="A449" s="11">
        <v>446</v>
      </c>
      <c r="B449" s="11" t="s">
        <v>583</v>
      </c>
      <c r="C449" s="11" t="s">
        <v>718</v>
      </c>
      <c r="D449" s="11" t="s">
        <v>719</v>
      </c>
      <c r="E449" s="36">
        <v>0</v>
      </c>
      <c r="F449" s="37">
        <v>201.84</v>
      </c>
    </row>
    <row r="450" spans="1:6" s="4" customFormat="1" ht="13.5">
      <c r="A450" s="11">
        <v>447</v>
      </c>
      <c r="B450" s="11" t="s">
        <v>583</v>
      </c>
      <c r="C450" s="11" t="s">
        <v>720</v>
      </c>
      <c r="D450" s="11" t="s">
        <v>721</v>
      </c>
      <c r="E450" s="36">
        <v>0</v>
      </c>
      <c r="F450" s="37">
        <v>4302.66</v>
      </c>
    </row>
    <row r="451" spans="1:6" s="4" customFormat="1" ht="13.5">
      <c r="A451" s="11">
        <v>448</v>
      </c>
      <c r="B451" s="11" t="s">
        <v>583</v>
      </c>
      <c r="C451" s="11" t="s">
        <v>722</v>
      </c>
      <c r="D451" s="11" t="s">
        <v>723</v>
      </c>
      <c r="E451" s="36">
        <v>0</v>
      </c>
      <c r="F451" s="37">
        <v>472.5</v>
      </c>
    </row>
    <row r="452" spans="1:6" s="4" customFormat="1" ht="13.5">
      <c r="A452" s="11">
        <v>449</v>
      </c>
      <c r="B452" s="11" t="s">
        <v>583</v>
      </c>
      <c r="C452" s="11" t="s">
        <v>724</v>
      </c>
      <c r="D452" s="11" t="s">
        <v>725</v>
      </c>
      <c r="E452" s="36">
        <v>0</v>
      </c>
      <c r="F452" s="37">
        <v>411.84</v>
      </c>
    </row>
    <row r="453" spans="1:6" s="4" customFormat="1" ht="13.5">
      <c r="A453" s="11">
        <v>450</v>
      </c>
      <c r="B453" s="11" t="s">
        <v>583</v>
      </c>
      <c r="C453" s="11" t="s">
        <v>726</v>
      </c>
      <c r="D453" s="11" t="s">
        <v>727</v>
      </c>
      <c r="E453" s="36">
        <v>0</v>
      </c>
      <c r="F453" s="37">
        <v>201.84</v>
      </c>
    </row>
    <row r="454" spans="1:6" s="4" customFormat="1" ht="13.5">
      <c r="A454" s="11">
        <v>451</v>
      </c>
      <c r="B454" s="11" t="s">
        <v>583</v>
      </c>
      <c r="C454" s="11" t="s">
        <v>728</v>
      </c>
      <c r="D454" s="11" t="s">
        <v>729</v>
      </c>
      <c r="E454" s="36">
        <v>0</v>
      </c>
      <c r="F454" s="37">
        <v>1973.84</v>
      </c>
    </row>
    <row r="455" spans="1:6" s="4" customFormat="1" ht="13.5">
      <c r="A455" s="11">
        <v>452</v>
      </c>
      <c r="B455" s="11" t="s">
        <v>583</v>
      </c>
      <c r="C455" s="11" t="s">
        <v>730</v>
      </c>
      <c r="D455" s="11" t="s">
        <v>731</v>
      </c>
      <c r="E455" s="36">
        <v>0</v>
      </c>
      <c r="F455" s="37">
        <v>1648.36</v>
      </c>
    </row>
    <row r="456" spans="1:6" s="4" customFormat="1" ht="14.25">
      <c r="A456" s="11">
        <v>453</v>
      </c>
      <c r="B456" s="11" t="s">
        <v>583</v>
      </c>
      <c r="C456" s="11" t="s">
        <v>732</v>
      </c>
      <c r="D456" s="11" t="s">
        <v>733</v>
      </c>
      <c r="E456" s="36">
        <v>0</v>
      </c>
      <c r="F456" s="37">
        <v>3078.06</v>
      </c>
    </row>
    <row r="457" spans="1:6" s="4" customFormat="1" ht="14.25">
      <c r="A457" s="11">
        <v>454</v>
      </c>
      <c r="B457" s="11" t="s">
        <v>583</v>
      </c>
      <c r="C457" s="11" t="s">
        <v>734</v>
      </c>
      <c r="D457" s="11" t="s">
        <v>735</v>
      </c>
      <c r="E457" s="36">
        <v>0</v>
      </c>
      <c r="F457" s="37">
        <v>204</v>
      </c>
    </row>
    <row r="458" spans="1:6" s="4" customFormat="1" ht="14.25">
      <c r="A458" s="11">
        <v>455</v>
      </c>
      <c r="B458" s="11" t="s">
        <v>583</v>
      </c>
      <c r="C458" s="11" t="s">
        <v>736</v>
      </c>
      <c r="D458" s="11" t="s">
        <v>737</v>
      </c>
      <c r="E458" s="36">
        <v>0</v>
      </c>
      <c r="F458" s="37">
        <v>555.06</v>
      </c>
    </row>
    <row r="459" spans="1:6" s="4" customFormat="1" ht="14.25">
      <c r="A459" s="11">
        <v>456</v>
      </c>
      <c r="B459" s="11" t="s">
        <v>583</v>
      </c>
      <c r="C459" s="11" t="s">
        <v>738</v>
      </c>
      <c r="D459" s="11" t="s">
        <v>739</v>
      </c>
      <c r="E459" s="36">
        <v>0</v>
      </c>
      <c r="F459" s="37">
        <v>408</v>
      </c>
    </row>
    <row r="460" spans="1:6" s="4" customFormat="1" ht="14.25">
      <c r="A460" s="11">
        <v>457</v>
      </c>
      <c r="B460" s="11" t="s">
        <v>583</v>
      </c>
      <c r="C460" s="11" t="s">
        <v>740</v>
      </c>
      <c r="D460" s="11" t="s">
        <v>741</v>
      </c>
      <c r="E460" s="36">
        <v>0</v>
      </c>
      <c r="F460" s="37">
        <v>420.5</v>
      </c>
    </row>
    <row r="461" spans="1:6" s="4" customFormat="1" ht="14.25">
      <c r="A461" s="11">
        <v>458</v>
      </c>
      <c r="B461" s="11" t="s">
        <v>583</v>
      </c>
      <c r="C461" s="11" t="s">
        <v>742</v>
      </c>
      <c r="D461" s="11" t="s">
        <v>743</v>
      </c>
      <c r="E461" s="36">
        <v>0</v>
      </c>
      <c r="F461" s="37">
        <v>20981.46</v>
      </c>
    </row>
    <row r="462" spans="1:6" s="4" customFormat="1" ht="14.25">
      <c r="A462" s="11">
        <v>459</v>
      </c>
      <c r="B462" s="11" t="s">
        <v>583</v>
      </c>
      <c r="C462" s="11" t="s">
        <v>744</v>
      </c>
      <c r="D462" s="11" t="s">
        <v>745</v>
      </c>
      <c r="E462" s="36">
        <v>0</v>
      </c>
      <c r="F462" s="37">
        <v>504</v>
      </c>
    </row>
    <row r="463" spans="1:6" s="4" customFormat="1" ht="14.25">
      <c r="A463" s="11">
        <v>460</v>
      </c>
      <c r="B463" s="11" t="s">
        <v>583</v>
      </c>
      <c r="C463" s="11" t="s">
        <v>746</v>
      </c>
      <c r="D463" s="11" t="s">
        <v>747</v>
      </c>
      <c r="E463" s="36">
        <v>0</v>
      </c>
      <c r="F463" s="37">
        <v>300</v>
      </c>
    </row>
    <row r="464" spans="1:6" s="4" customFormat="1" ht="14.25">
      <c r="A464" s="11">
        <v>461</v>
      </c>
      <c r="B464" s="11" t="s">
        <v>583</v>
      </c>
      <c r="C464" s="11" t="s">
        <v>748</v>
      </c>
      <c r="D464" s="11" t="s">
        <v>749</v>
      </c>
      <c r="E464" s="36">
        <v>0</v>
      </c>
      <c r="F464" s="37">
        <v>2782.08</v>
      </c>
    </row>
    <row r="465" spans="1:6" s="4" customFormat="1" ht="14.25">
      <c r="A465" s="11">
        <v>462</v>
      </c>
      <c r="B465" s="11" t="s">
        <v>583</v>
      </c>
      <c r="C465" s="11" t="s">
        <v>750</v>
      </c>
      <c r="D465" s="11" t="s">
        <v>751</v>
      </c>
      <c r="E465" s="36">
        <v>0</v>
      </c>
      <c r="F465" s="37">
        <v>294.5</v>
      </c>
    </row>
    <row r="466" spans="1:6" s="4" customFormat="1" ht="14.25">
      <c r="A466" s="11">
        <v>463</v>
      </c>
      <c r="B466" s="11" t="s">
        <v>583</v>
      </c>
      <c r="C466" s="11" t="s">
        <v>752</v>
      </c>
      <c r="D466" s="11" t="s">
        <v>753</v>
      </c>
      <c r="E466" s="36">
        <v>0</v>
      </c>
      <c r="F466" s="37">
        <v>201.84</v>
      </c>
    </row>
    <row r="467" spans="1:6" s="4" customFormat="1" ht="14.25">
      <c r="A467" s="11">
        <v>464</v>
      </c>
      <c r="B467" s="11" t="s">
        <v>583</v>
      </c>
      <c r="C467" s="11" t="s">
        <v>754</v>
      </c>
      <c r="D467" s="11" t="s">
        <v>755</v>
      </c>
      <c r="E467" s="36">
        <v>0</v>
      </c>
      <c r="F467" s="37">
        <v>3469.87</v>
      </c>
    </row>
    <row r="468" spans="1:6" s="4" customFormat="1" ht="14.25">
      <c r="A468" s="11">
        <v>465</v>
      </c>
      <c r="B468" s="11" t="s">
        <v>583</v>
      </c>
      <c r="C468" s="11" t="s">
        <v>756</v>
      </c>
      <c r="D468" s="11" t="s">
        <v>757</v>
      </c>
      <c r="E468" s="36">
        <v>0</v>
      </c>
      <c r="F468" s="37">
        <v>2935</v>
      </c>
    </row>
    <row r="469" spans="1:6" s="4" customFormat="1" ht="14.25">
      <c r="A469" s="11">
        <v>466</v>
      </c>
      <c r="B469" s="11" t="s">
        <v>583</v>
      </c>
      <c r="C469" s="11" t="s">
        <v>758</v>
      </c>
      <c r="D469" s="11" t="s">
        <v>759</v>
      </c>
      <c r="E469" s="36">
        <v>0</v>
      </c>
      <c r="F469" s="37">
        <v>4072.36</v>
      </c>
    </row>
    <row r="470" spans="1:6" s="4" customFormat="1" ht="14.25">
      <c r="A470" s="11">
        <v>467</v>
      </c>
      <c r="B470" s="11" t="s">
        <v>583</v>
      </c>
      <c r="C470" s="11" t="s">
        <v>760</v>
      </c>
      <c r="D470" s="11" t="s">
        <v>761</v>
      </c>
      <c r="E470" s="36">
        <v>0</v>
      </c>
      <c r="F470" s="37">
        <v>204</v>
      </c>
    </row>
    <row r="471" spans="1:6" s="4" customFormat="1" ht="14.25">
      <c r="A471" s="11">
        <v>468</v>
      </c>
      <c r="B471" s="11" t="s">
        <v>583</v>
      </c>
      <c r="C471" s="11" t="s">
        <v>762</v>
      </c>
      <c r="D471" s="11" t="s">
        <v>763</v>
      </c>
      <c r="E471" s="36">
        <v>0</v>
      </c>
      <c r="F471" s="37">
        <v>278.46</v>
      </c>
    </row>
    <row r="472" spans="1:6" s="4" customFormat="1" ht="14.25">
      <c r="A472" s="11">
        <v>469</v>
      </c>
      <c r="B472" s="11" t="s">
        <v>583</v>
      </c>
      <c r="C472" s="11" t="s">
        <v>764</v>
      </c>
      <c r="D472" s="11" t="s">
        <v>765</v>
      </c>
      <c r="E472" s="36">
        <v>0</v>
      </c>
      <c r="F472" s="37">
        <v>2593.42</v>
      </c>
    </row>
    <row r="473" spans="1:6" s="4" customFormat="1" ht="14.25">
      <c r="A473" s="11">
        <v>470</v>
      </c>
      <c r="B473" s="11" t="s">
        <v>583</v>
      </c>
      <c r="C473" s="11" t="s">
        <v>766</v>
      </c>
      <c r="D473" s="11" t="s">
        <v>767</v>
      </c>
      <c r="E473" s="36">
        <v>0</v>
      </c>
      <c r="F473" s="37">
        <v>6205.53</v>
      </c>
    </row>
    <row r="474" spans="1:6" s="4" customFormat="1" ht="14.25">
      <c r="A474" s="11">
        <v>471</v>
      </c>
      <c r="B474" s="11" t="s">
        <v>583</v>
      </c>
      <c r="C474" s="11" t="s">
        <v>768</v>
      </c>
      <c r="D474" s="11" t="s">
        <v>769</v>
      </c>
      <c r="E474" s="36">
        <v>0</v>
      </c>
      <c r="F474" s="37">
        <v>740.08</v>
      </c>
    </row>
    <row r="475" spans="1:6" s="4" customFormat="1" ht="14.25">
      <c r="A475" s="11">
        <v>472</v>
      </c>
      <c r="B475" s="11" t="s">
        <v>583</v>
      </c>
      <c r="C475" s="11" t="s">
        <v>770</v>
      </c>
      <c r="D475" s="11" t="s">
        <v>771</v>
      </c>
      <c r="E475" s="36">
        <v>0</v>
      </c>
      <c r="F475" s="37">
        <v>201.84</v>
      </c>
    </row>
    <row r="476" spans="1:6" s="4" customFormat="1" ht="14.25">
      <c r="A476" s="11">
        <v>473</v>
      </c>
      <c r="B476" s="11" t="s">
        <v>583</v>
      </c>
      <c r="C476" s="11" t="s">
        <v>772</v>
      </c>
      <c r="D476" s="11" t="s">
        <v>773</v>
      </c>
      <c r="E476" s="36">
        <v>0</v>
      </c>
      <c r="F476" s="37">
        <v>639.16</v>
      </c>
    </row>
    <row r="477" spans="1:6" s="4" customFormat="1" ht="14.25">
      <c r="A477" s="11">
        <v>474</v>
      </c>
      <c r="B477" s="11" t="s">
        <v>583</v>
      </c>
      <c r="C477" s="11" t="s">
        <v>774</v>
      </c>
      <c r="D477" s="11" t="s">
        <v>775</v>
      </c>
      <c r="E477" s="36">
        <v>0</v>
      </c>
      <c r="F477" s="37">
        <v>210</v>
      </c>
    </row>
    <row r="478" spans="1:6" s="4" customFormat="1" ht="14.25">
      <c r="A478" s="11">
        <v>475</v>
      </c>
      <c r="B478" s="11" t="s">
        <v>583</v>
      </c>
      <c r="C478" s="11" t="s">
        <v>776</v>
      </c>
      <c r="D478" s="11" t="s">
        <v>777</v>
      </c>
      <c r="E478" s="36">
        <v>0</v>
      </c>
      <c r="F478" s="37">
        <v>1189.28</v>
      </c>
    </row>
    <row r="479" spans="1:6" s="4" customFormat="1" ht="14.25">
      <c r="A479" s="11">
        <v>476</v>
      </c>
      <c r="B479" s="11" t="s">
        <v>583</v>
      </c>
      <c r="C479" s="11" t="s">
        <v>778</v>
      </c>
      <c r="D479" s="11" t="s">
        <v>779</v>
      </c>
      <c r="E479" s="36">
        <v>0</v>
      </c>
      <c r="F479" s="37">
        <v>891.46</v>
      </c>
    </row>
    <row r="480" spans="1:6" s="4" customFormat="1" ht="14.25">
      <c r="A480" s="11">
        <v>477</v>
      </c>
      <c r="B480" s="11" t="s">
        <v>583</v>
      </c>
      <c r="C480" s="11" t="s">
        <v>780</v>
      </c>
      <c r="D480" s="11" t="s">
        <v>781</v>
      </c>
      <c r="E480" s="36">
        <v>0</v>
      </c>
      <c r="F480" s="37">
        <v>1962.74</v>
      </c>
    </row>
    <row r="481" spans="1:6" s="4" customFormat="1" ht="14.25">
      <c r="A481" s="11">
        <v>478</v>
      </c>
      <c r="B481" s="11" t="s">
        <v>583</v>
      </c>
      <c r="C481" s="11" t="s">
        <v>782</v>
      </c>
      <c r="D481" s="11" t="s">
        <v>783</v>
      </c>
      <c r="E481" s="36">
        <v>0</v>
      </c>
      <c r="F481" s="37">
        <v>501.84</v>
      </c>
    </row>
    <row r="482" spans="1:6" s="4" customFormat="1" ht="14.25">
      <c r="A482" s="11">
        <v>479</v>
      </c>
      <c r="B482" s="11" t="s">
        <v>583</v>
      </c>
      <c r="C482" s="11" t="s">
        <v>784</v>
      </c>
      <c r="D482" s="11" t="s">
        <v>785</v>
      </c>
      <c r="E482" s="36">
        <v>0</v>
      </c>
      <c r="F482" s="37">
        <v>325.42</v>
      </c>
    </row>
    <row r="483" spans="1:6" s="4" customFormat="1" ht="14.25">
      <c r="A483" s="11">
        <v>480</v>
      </c>
      <c r="B483" s="11" t="s">
        <v>583</v>
      </c>
      <c r="C483" s="11" t="s">
        <v>786</v>
      </c>
      <c r="D483" s="11" t="s">
        <v>787</v>
      </c>
      <c r="E483" s="36">
        <v>0</v>
      </c>
      <c r="F483" s="37">
        <v>1027.5</v>
      </c>
    </row>
    <row r="484" spans="1:6" s="4" customFormat="1" ht="14.25">
      <c r="A484" s="11">
        <v>481</v>
      </c>
      <c r="B484" s="11" t="s">
        <v>583</v>
      </c>
      <c r="C484" s="11" t="s">
        <v>788</v>
      </c>
      <c r="D484" s="11" t="s">
        <v>789</v>
      </c>
      <c r="E484" s="36">
        <v>0</v>
      </c>
      <c r="F484" s="37">
        <v>689.62</v>
      </c>
    </row>
    <row r="485" spans="1:6" s="4" customFormat="1" ht="14.25">
      <c r="A485" s="11">
        <v>482</v>
      </c>
      <c r="B485" s="11" t="s">
        <v>583</v>
      </c>
      <c r="C485" s="11" t="s">
        <v>790</v>
      </c>
      <c r="D485" s="11" t="s">
        <v>791</v>
      </c>
      <c r="E485" s="36">
        <v>0</v>
      </c>
      <c r="F485" s="37">
        <v>841</v>
      </c>
    </row>
    <row r="486" spans="1:6" s="4" customFormat="1" ht="14.25">
      <c r="A486" s="11">
        <v>483</v>
      </c>
      <c r="B486" s="11" t="s">
        <v>583</v>
      </c>
      <c r="C486" s="11" t="s">
        <v>792</v>
      </c>
      <c r="D486" s="11" t="s">
        <v>793</v>
      </c>
      <c r="E486" s="36">
        <v>0</v>
      </c>
      <c r="F486" s="37">
        <v>201.84</v>
      </c>
    </row>
    <row r="487" spans="1:6" s="4" customFormat="1" ht="14.25">
      <c r="A487" s="11">
        <v>484</v>
      </c>
      <c r="B487" s="11" t="s">
        <v>583</v>
      </c>
      <c r="C487" s="11" t="s">
        <v>794</v>
      </c>
      <c r="D487" s="11" t="s">
        <v>795</v>
      </c>
      <c r="E487" s="36">
        <v>0</v>
      </c>
      <c r="F487" s="37">
        <v>1396.06</v>
      </c>
    </row>
    <row r="488" spans="1:6" s="4" customFormat="1" ht="14.25">
      <c r="A488" s="11">
        <v>485</v>
      </c>
      <c r="B488" s="11" t="s">
        <v>583</v>
      </c>
      <c r="C488" s="11" t="s">
        <v>796</v>
      </c>
      <c r="D488" s="11" t="s">
        <v>797</v>
      </c>
      <c r="E488" s="36">
        <v>0</v>
      </c>
      <c r="F488" s="37">
        <v>330</v>
      </c>
    </row>
    <row r="489" spans="1:6" s="4" customFormat="1" ht="14.25">
      <c r="A489" s="11">
        <v>486</v>
      </c>
      <c r="B489" s="11" t="s">
        <v>583</v>
      </c>
      <c r="C489" s="11" t="s">
        <v>798</v>
      </c>
      <c r="D489" s="11" t="s">
        <v>799</v>
      </c>
      <c r="E489" s="36">
        <v>0</v>
      </c>
      <c r="F489" s="37">
        <v>630</v>
      </c>
    </row>
    <row r="490" spans="1:6" s="4" customFormat="1" ht="14.25">
      <c r="A490" s="11">
        <v>487</v>
      </c>
      <c r="B490" s="11" t="s">
        <v>583</v>
      </c>
      <c r="C490" s="11" t="s">
        <v>800</v>
      </c>
      <c r="D490" s="11" t="s">
        <v>801</v>
      </c>
      <c r="E490" s="36">
        <v>0</v>
      </c>
      <c r="F490" s="37">
        <v>201.84</v>
      </c>
    </row>
    <row r="491" spans="1:6" s="4" customFormat="1" ht="14.25">
      <c r="A491" s="11">
        <v>488</v>
      </c>
      <c r="B491" s="11" t="s">
        <v>583</v>
      </c>
      <c r="C491" s="41" t="s">
        <v>802</v>
      </c>
      <c r="D491" s="41" t="s">
        <v>803</v>
      </c>
      <c r="E491" s="36">
        <v>0</v>
      </c>
      <c r="F491" s="37">
        <v>687.5</v>
      </c>
    </row>
    <row r="492" spans="1:6" s="4" customFormat="1" ht="14.25">
      <c r="A492" s="11">
        <v>489</v>
      </c>
      <c r="B492" s="11" t="s">
        <v>583</v>
      </c>
      <c r="C492" s="33" t="s">
        <v>804</v>
      </c>
      <c r="D492" s="33" t="s">
        <v>805</v>
      </c>
      <c r="E492" s="42">
        <v>0.0714</v>
      </c>
      <c r="F492" s="43">
        <v>3515.26</v>
      </c>
    </row>
    <row r="493" spans="1:6" s="4" customFormat="1" ht="14.25">
      <c r="A493" s="11">
        <v>490</v>
      </c>
      <c r="B493" s="11" t="s">
        <v>583</v>
      </c>
      <c r="C493" s="19" t="s">
        <v>806</v>
      </c>
      <c r="D493" s="19" t="s">
        <v>807</v>
      </c>
      <c r="E493" s="42">
        <v>0.1429</v>
      </c>
      <c r="F493" s="44">
        <v>1414.54</v>
      </c>
    </row>
    <row r="494" spans="1:6" s="4" customFormat="1" ht="14.25">
      <c r="A494" s="11">
        <v>491</v>
      </c>
      <c r="B494" s="11" t="s">
        <v>583</v>
      </c>
      <c r="C494" s="19" t="s">
        <v>808</v>
      </c>
      <c r="D494" s="19" t="s">
        <v>809</v>
      </c>
      <c r="E494" s="14">
        <v>0</v>
      </c>
      <c r="F494" s="44">
        <v>1631.54</v>
      </c>
    </row>
    <row r="495" spans="1:6" s="4" customFormat="1" ht="14.25">
      <c r="A495" s="11">
        <v>492</v>
      </c>
      <c r="B495" s="11" t="s">
        <v>583</v>
      </c>
      <c r="C495" s="19" t="s">
        <v>810</v>
      </c>
      <c r="D495" s="19" t="s">
        <v>811</v>
      </c>
      <c r="E495" s="14">
        <v>0</v>
      </c>
      <c r="F495" s="44">
        <v>4107.92</v>
      </c>
    </row>
    <row r="496" spans="1:6" s="4" customFormat="1" ht="14.25">
      <c r="A496" s="11">
        <v>493</v>
      </c>
      <c r="B496" s="12" t="s">
        <v>812</v>
      </c>
      <c r="C496" s="16" t="s">
        <v>813</v>
      </c>
      <c r="D496" s="16" t="s">
        <v>814</v>
      </c>
      <c r="E496" s="14">
        <v>0</v>
      </c>
      <c r="F496" s="15">
        <v>3052.6</v>
      </c>
    </row>
    <row r="497" spans="1:6" s="4" customFormat="1" ht="14.25">
      <c r="A497" s="11">
        <v>494</v>
      </c>
      <c r="B497" s="12" t="s">
        <v>812</v>
      </c>
      <c r="C497" s="16" t="s">
        <v>815</v>
      </c>
      <c r="D497" s="16" t="s">
        <v>816</v>
      </c>
      <c r="E497" s="14">
        <v>0</v>
      </c>
      <c r="F497" s="15">
        <v>1775.96</v>
      </c>
    </row>
    <row r="498" spans="1:6" s="4" customFormat="1" ht="14.25">
      <c r="A498" s="11">
        <v>495</v>
      </c>
      <c r="B498" s="12" t="s">
        <v>812</v>
      </c>
      <c r="C498" s="16" t="s">
        <v>817</v>
      </c>
      <c r="D498" s="16" t="s">
        <v>818</v>
      </c>
      <c r="E498" s="14">
        <v>0</v>
      </c>
      <c r="F498" s="15">
        <v>403.68</v>
      </c>
    </row>
    <row r="499" spans="1:6" s="4" customFormat="1" ht="14.25">
      <c r="A499" s="11">
        <v>496</v>
      </c>
      <c r="B499" s="12" t="s">
        <v>812</v>
      </c>
      <c r="C499" s="16" t="s">
        <v>819</v>
      </c>
      <c r="D499" s="16" t="s">
        <v>820</v>
      </c>
      <c r="E499" s="14">
        <v>0</v>
      </c>
      <c r="F499" s="15">
        <v>210</v>
      </c>
    </row>
    <row r="500" spans="1:6" s="4" customFormat="1" ht="14.25">
      <c r="A500" s="11">
        <v>497</v>
      </c>
      <c r="B500" s="12" t="s">
        <v>812</v>
      </c>
      <c r="C500" s="16" t="s">
        <v>821</v>
      </c>
      <c r="D500" s="16" t="s">
        <v>822</v>
      </c>
      <c r="E500" s="14">
        <v>0</v>
      </c>
      <c r="F500" s="15">
        <v>916.62</v>
      </c>
    </row>
    <row r="501" spans="1:6" s="4" customFormat="1" ht="14.25">
      <c r="A501" s="11">
        <v>498</v>
      </c>
      <c r="B501" s="45" t="s">
        <v>823</v>
      </c>
      <c r="C501" s="45" t="s">
        <v>824</v>
      </c>
      <c r="D501" s="45" t="s">
        <v>825</v>
      </c>
      <c r="E501" s="42">
        <v>0</v>
      </c>
      <c r="F501" s="46">
        <v>9327.32</v>
      </c>
    </row>
    <row r="502" spans="1:6" s="4" customFormat="1" ht="14.25">
      <c r="A502" s="11">
        <v>499</v>
      </c>
      <c r="B502" s="45" t="s">
        <v>823</v>
      </c>
      <c r="C502" s="45" t="s">
        <v>826</v>
      </c>
      <c r="D502" s="45" t="s">
        <v>827</v>
      </c>
      <c r="E502" s="42">
        <v>0</v>
      </c>
      <c r="F502" s="46">
        <v>437.5</v>
      </c>
    </row>
    <row r="503" spans="1:6" s="4" customFormat="1" ht="14.25">
      <c r="A503" s="11">
        <v>500</v>
      </c>
      <c r="B503" s="45" t="s">
        <v>823</v>
      </c>
      <c r="C503" s="45" t="s">
        <v>828</v>
      </c>
      <c r="D503" s="45" t="s">
        <v>829</v>
      </c>
      <c r="E503" s="42">
        <v>0.05</v>
      </c>
      <c r="F503" s="46">
        <v>4036.8</v>
      </c>
    </row>
    <row r="504" spans="1:6" s="4" customFormat="1" ht="14.25">
      <c r="A504" s="11">
        <v>501</v>
      </c>
      <c r="B504" s="45" t="s">
        <v>823</v>
      </c>
      <c r="C504" s="45" t="s">
        <v>830</v>
      </c>
      <c r="D504" s="45" t="s">
        <v>831</v>
      </c>
      <c r="E504" s="42">
        <v>0</v>
      </c>
      <c r="F504" s="46">
        <v>538.24</v>
      </c>
    </row>
    <row r="505" spans="1:6" s="4" customFormat="1" ht="14.25">
      <c r="A505" s="11">
        <v>502</v>
      </c>
      <c r="B505" s="45" t="s">
        <v>823</v>
      </c>
      <c r="C505" s="45" t="s">
        <v>832</v>
      </c>
      <c r="D505" s="45" t="s">
        <v>833</v>
      </c>
      <c r="E505" s="42">
        <v>0</v>
      </c>
      <c r="F505" s="46">
        <v>1732.46</v>
      </c>
    </row>
    <row r="506" spans="1:6" s="4" customFormat="1" ht="14.25">
      <c r="A506" s="11">
        <v>503</v>
      </c>
      <c r="B506" s="45" t="s">
        <v>823</v>
      </c>
      <c r="C506" s="45" t="s">
        <v>834</v>
      </c>
      <c r="D506" s="45">
        <v>351555948</v>
      </c>
      <c r="E506" s="42">
        <v>0</v>
      </c>
      <c r="F506" s="46">
        <v>225</v>
      </c>
    </row>
    <row r="507" spans="1:6" s="4" customFormat="1" ht="14.25">
      <c r="A507" s="11">
        <v>504</v>
      </c>
      <c r="B507" s="45" t="s">
        <v>823</v>
      </c>
      <c r="C507" s="45" t="s">
        <v>835</v>
      </c>
      <c r="D507" s="45">
        <v>79610556</v>
      </c>
      <c r="E507" s="42">
        <v>0</v>
      </c>
      <c r="F507" s="46">
        <v>290.46</v>
      </c>
    </row>
    <row r="508" spans="1:6" s="4" customFormat="1" ht="14.25">
      <c r="A508" s="11">
        <v>505</v>
      </c>
      <c r="B508" s="45" t="s">
        <v>823</v>
      </c>
      <c r="C508" s="45" t="s">
        <v>836</v>
      </c>
      <c r="D508" s="45" t="s">
        <v>837</v>
      </c>
      <c r="E508" s="42">
        <v>0</v>
      </c>
      <c r="F508" s="46">
        <v>462.55</v>
      </c>
    </row>
    <row r="509" spans="1:6" s="4" customFormat="1" ht="14.25">
      <c r="A509" s="11">
        <v>506</v>
      </c>
      <c r="B509" s="45" t="s">
        <v>823</v>
      </c>
      <c r="C509" s="45" t="s">
        <v>838</v>
      </c>
      <c r="D509" s="45" t="s">
        <v>839</v>
      </c>
      <c r="E509" s="42">
        <v>0</v>
      </c>
      <c r="F509" s="46">
        <v>995</v>
      </c>
    </row>
    <row r="510" spans="1:6" s="4" customFormat="1" ht="14.25">
      <c r="A510" s="11">
        <v>507</v>
      </c>
      <c r="B510" s="45" t="s">
        <v>823</v>
      </c>
      <c r="C510" s="45" t="s">
        <v>840</v>
      </c>
      <c r="D510" s="45" t="s">
        <v>841</v>
      </c>
      <c r="E510" s="42">
        <v>0</v>
      </c>
      <c r="F510" s="46">
        <v>757.5</v>
      </c>
    </row>
    <row r="511" spans="1:6" s="4" customFormat="1" ht="14.25">
      <c r="A511" s="11">
        <v>508</v>
      </c>
      <c r="B511" s="45" t="s">
        <v>823</v>
      </c>
      <c r="C511" s="45" t="s">
        <v>842</v>
      </c>
      <c r="D511" s="45">
        <v>300676491</v>
      </c>
      <c r="E511" s="42">
        <v>0</v>
      </c>
      <c r="F511" s="46">
        <v>201.84</v>
      </c>
    </row>
    <row r="512" spans="1:6" s="4" customFormat="1" ht="14.25">
      <c r="A512" s="11">
        <v>509</v>
      </c>
      <c r="B512" s="45" t="s">
        <v>823</v>
      </c>
      <c r="C512" s="45" t="s">
        <v>843</v>
      </c>
      <c r="D512" s="45">
        <v>780303853</v>
      </c>
      <c r="E512" s="42">
        <v>0</v>
      </c>
      <c r="F512" s="46">
        <v>403.68</v>
      </c>
    </row>
    <row r="513" spans="1:6" s="4" customFormat="1" ht="14.25">
      <c r="A513" s="11">
        <v>510</v>
      </c>
      <c r="B513" s="45" t="s">
        <v>823</v>
      </c>
      <c r="C513" s="45" t="s">
        <v>844</v>
      </c>
      <c r="D513" s="45" t="s">
        <v>845</v>
      </c>
      <c r="E513" s="42">
        <v>0</v>
      </c>
      <c r="F513" s="46">
        <v>3659</v>
      </c>
    </row>
    <row r="514" spans="1:6" s="4" customFormat="1" ht="14.25">
      <c r="A514" s="11">
        <v>511</v>
      </c>
      <c r="B514" s="45" t="s">
        <v>823</v>
      </c>
      <c r="C514" s="45" t="s">
        <v>846</v>
      </c>
      <c r="D514" s="45">
        <v>673705443</v>
      </c>
      <c r="E514" s="42">
        <v>0</v>
      </c>
      <c r="F514" s="46">
        <v>252.3</v>
      </c>
    </row>
    <row r="515" spans="1:6" s="4" customFormat="1" ht="14.25">
      <c r="A515" s="11">
        <v>512</v>
      </c>
      <c r="B515" s="45" t="s">
        <v>823</v>
      </c>
      <c r="C515" s="45" t="s">
        <v>847</v>
      </c>
      <c r="D515" s="45" t="s">
        <v>848</v>
      </c>
      <c r="E515" s="42">
        <v>0</v>
      </c>
      <c r="F515" s="46">
        <v>1290.12</v>
      </c>
    </row>
    <row r="516" spans="1:6" s="4" customFormat="1" ht="14.25">
      <c r="A516" s="11">
        <v>513</v>
      </c>
      <c r="B516" s="45" t="s">
        <v>823</v>
      </c>
      <c r="C516" s="45" t="s">
        <v>849</v>
      </c>
      <c r="D516" s="45" t="s">
        <v>850</v>
      </c>
      <c r="E516" s="42">
        <v>0</v>
      </c>
      <c r="F516" s="46">
        <v>216</v>
      </c>
    </row>
    <row r="517" spans="1:6" s="4" customFormat="1" ht="14.25">
      <c r="A517" s="11">
        <v>514</v>
      </c>
      <c r="B517" s="45" t="s">
        <v>823</v>
      </c>
      <c r="C517" s="45" t="s">
        <v>851</v>
      </c>
      <c r="D517" s="45" t="s">
        <v>852</v>
      </c>
      <c r="E517" s="42">
        <v>0</v>
      </c>
      <c r="F517" s="46">
        <v>319.58</v>
      </c>
    </row>
    <row r="518" spans="1:6" s="4" customFormat="1" ht="14.25">
      <c r="A518" s="11">
        <v>515</v>
      </c>
      <c r="B518" s="45" t="s">
        <v>823</v>
      </c>
      <c r="C518" s="45" t="s">
        <v>853</v>
      </c>
      <c r="D518" s="45">
        <v>789395950</v>
      </c>
      <c r="E518" s="42">
        <v>0</v>
      </c>
      <c r="F518" s="46">
        <v>5857.08</v>
      </c>
    </row>
    <row r="519" spans="1:6" s="4" customFormat="1" ht="14.25">
      <c r="A519" s="11">
        <v>516</v>
      </c>
      <c r="B519" s="45" t="s">
        <v>823</v>
      </c>
      <c r="C519" s="45" t="s">
        <v>854</v>
      </c>
      <c r="D519" s="45">
        <v>754813403</v>
      </c>
      <c r="E519" s="42">
        <v>0</v>
      </c>
      <c r="F519" s="46">
        <v>2936.24</v>
      </c>
    </row>
    <row r="520" spans="1:6" s="4" customFormat="1" ht="14.25">
      <c r="A520" s="11">
        <v>517</v>
      </c>
      <c r="B520" s="45" t="s">
        <v>823</v>
      </c>
      <c r="C520" s="45" t="s">
        <v>855</v>
      </c>
      <c r="D520" s="45">
        <v>738456725</v>
      </c>
      <c r="E520" s="42">
        <v>0</v>
      </c>
      <c r="F520" s="46">
        <v>6832.08</v>
      </c>
    </row>
    <row r="521" spans="1:6" s="4" customFormat="1" ht="14.25">
      <c r="A521" s="11">
        <v>518</v>
      </c>
      <c r="B521" s="45" t="s">
        <v>823</v>
      </c>
      <c r="C521" s="45" t="s">
        <v>856</v>
      </c>
      <c r="D521" s="45" t="s">
        <v>857</v>
      </c>
      <c r="E521" s="42">
        <v>0</v>
      </c>
      <c r="F521" s="46">
        <v>1778.66</v>
      </c>
    </row>
    <row r="522" spans="1:6" s="4" customFormat="1" ht="14.25">
      <c r="A522" s="11">
        <v>519</v>
      </c>
      <c r="B522" s="45" t="s">
        <v>823</v>
      </c>
      <c r="C522" s="45" t="s">
        <v>858</v>
      </c>
      <c r="D522" s="45" t="s">
        <v>859</v>
      </c>
      <c r="E522" s="42">
        <v>0</v>
      </c>
      <c r="F522" s="46">
        <v>252.3</v>
      </c>
    </row>
    <row r="523" spans="1:6" s="4" customFormat="1" ht="14.25">
      <c r="A523" s="11">
        <v>520</v>
      </c>
      <c r="B523" s="45" t="s">
        <v>823</v>
      </c>
      <c r="C523" s="45" t="s">
        <v>860</v>
      </c>
      <c r="D523" s="45">
        <v>754805913</v>
      </c>
      <c r="E523" s="42">
        <v>0</v>
      </c>
      <c r="F523" s="46">
        <v>4848.68</v>
      </c>
    </row>
    <row r="524" spans="1:6" s="4" customFormat="1" ht="14.25">
      <c r="A524" s="11">
        <v>521</v>
      </c>
      <c r="B524" s="45" t="s">
        <v>823</v>
      </c>
      <c r="C524" s="45" t="s">
        <v>861</v>
      </c>
      <c r="D524" s="45">
        <v>767609030</v>
      </c>
      <c r="E524" s="42">
        <v>0</v>
      </c>
      <c r="F524" s="46">
        <v>403.68</v>
      </c>
    </row>
    <row r="525" spans="1:6" s="4" customFormat="1" ht="14.25">
      <c r="A525" s="11">
        <v>522</v>
      </c>
      <c r="B525" s="45" t="s">
        <v>823</v>
      </c>
      <c r="C525" s="45" t="s">
        <v>862</v>
      </c>
      <c r="D525" s="45">
        <v>600521977</v>
      </c>
      <c r="E525" s="42">
        <v>0</v>
      </c>
      <c r="F525" s="46">
        <v>3105.15</v>
      </c>
    </row>
    <row r="526" spans="1:6" s="4" customFormat="1" ht="14.25">
      <c r="A526" s="11">
        <v>523</v>
      </c>
      <c r="B526" s="45" t="s">
        <v>823</v>
      </c>
      <c r="C526" s="45" t="s">
        <v>863</v>
      </c>
      <c r="D526" s="45">
        <v>572333900</v>
      </c>
      <c r="E526" s="42">
        <v>0</v>
      </c>
      <c r="F526" s="46">
        <v>925.1</v>
      </c>
    </row>
    <row r="527" spans="1:6" s="4" customFormat="1" ht="14.25">
      <c r="A527" s="11">
        <v>524</v>
      </c>
      <c r="B527" s="45" t="s">
        <v>823</v>
      </c>
      <c r="C527" s="45" t="s">
        <v>864</v>
      </c>
      <c r="D527" s="45">
        <v>700486267</v>
      </c>
      <c r="E527" s="42">
        <v>0</v>
      </c>
      <c r="F527" s="46">
        <v>1009.2</v>
      </c>
    </row>
    <row r="528" spans="1:6" s="4" customFormat="1" ht="14.25">
      <c r="A528" s="11">
        <v>525</v>
      </c>
      <c r="B528" s="45" t="s">
        <v>823</v>
      </c>
      <c r="C528" s="45" t="s">
        <v>865</v>
      </c>
      <c r="D528" s="45">
        <v>300740940</v>
      </c>
      <c r="E528" s="42">
        <v>0</v>
      </c>
      <c r="F528" s="46">
        <v>2323.22</v>
      </c>
    </row>
    <row r="529" spans="1:6" s="4" customFormat="1" ht="14.25">
      <c r="A529" s="11">
        <v>526</v>
      </c>
      <c r="B529" s="45" t="s">
        <v>823</v>
      </c>
      <c r="C529" s="45" t="s">
        <v>866</v>
      </c>
      <c r="D529" s="45">
        <v>600879215</v>
      </c>
      <c r="E529" s="42">
        <v>0</v>
      </c>
      <c r="F529" s="46">
        <v>403.68</v>
      </c>
    </row>
    <row r="530" spans="1:6" s="4" customFormat="1" ht="14.25">
      <c r="A530" s="11">
        <v>527</v>
      </c>
      <c r="B530" s="45" t="s">
        <v>823</v>
      </c>
      <c r="C530" s="45" t="s">
        <v>867</v>
      </c>
      <c r="D530" s="45">
        <v>727493811</v>
      </c>
      <c r="E530" s="42">
        <v>0</v>
      </c>
      <c r="F530" s="46">
        <v>403.68</v>
      </c>
    </row>
    <row r="531" spans="1:6" s="4" customFormat="1" ht="14.25">
      <c r="A531" s="11">
        <v>528</v>
      </c>
      <c r="B531" s="45" t="s">
        <v>823</v>
      </c>
      <c r="C531" s="45" t="s">
        <v>868</v>
      </c>
      <c r="D531" s="45">
        <v>764312741</v>
      </c>
      <c r="E531" s="42">
        <v>0</v>
      </c>
      <c r="F531" s="46">
        <v>5489.52</v>
      </c>
    </row>
    <row r="532" spans="1:6" s="4" customFormat="1" ht="14.25">
      <c r="A532" s="11">
        <v>529</v>
      </c>
      <c r="B532" s="45" t="s">
        <v>823</v>
      </c>
      <c r="C532" s="45" t="s">
        <v>869</v>
      </c>
      <c r="D532" s="45">
        <v>727522109</v>
      </c>
      <c r="E532" s="42">
        <v>0</v>
      </c>
      <c r="F532" s="46">
        <v>7906.43</v>
      </c>
    </row>
    <row r="533" spans="1:6" s="4" customFormat="1" ht="14.25">
      <c r="A533" s="11">
        <v>530</v>
      </c>
      <c r="B533" s="45" t="s">
        <v>823</v>
      </c>
      <c r="C533" s="45" t="s">
        <v>870</v>
      </c>
      <c r="D533" s="45">
        <v>767616652</v>
      </c>
      <c r="E533" s="42">
        <v>0</v>
      </c>
      <c r="F533" s="46">
        <v>3513.1</v>
      </c>
    </row>
    <row r="534" spans="1:6" s="4" customFormat="1" ht="14.25">
      <c r="A534" s="11">
        <v>531</v>
      </c>
      <c r="B534" s="45" t="s">
        <v>823</v>
      </c>
      <c r="C534" s="45" t="s">
        <v>871</v>
      </c>
      <c r="D534" s="45">
        <v>340935224</v>
      </c>
      <c r="E534" s="42">
        <v>0</v>
      </c>
      <c r="F534" s="46">
        <v>5745.22</v>
      </c>
    </row>
    <row r="535" spans="1:6" s="4" customFormat="1" ht="14.25">
      <c r="A535" s="11">
        <v>532</v>
      </c>
      <c r="B535" s="45" t="s">
        <v>823</v>
      </c>
      <c r="C535" s="45" t="s">
        <v>872</v>
      </c>
      <c r="D535" s="45" t="s">
        <v>873</v>
      </c>
      <c r="E535" s="42">
        <v>0</v>
      </c>
      <c r="F535" s="46">
        <v>192.5</v>
      </c>
    </row>
    <row r="536" spans="1:6" s="4" customFormat="1" ht="14.25">
      <c r="A536" s="11">
        <v>533</v>
      </c>
      <c r="B536" s="45" t="s">
        <v>823</v>
      </c>
      <c r="C536" s="45" t="s">
        <v>874</v>
      </c>
      <c r="D536" s="45" t="s">
        <v>875</v>
      </c>
      <c r="E536" s="42">
        <v>0</v>
      </c>
      <c r="F536" s="46">
        <v>437.32</v>
      </c>
    </row>
    <row r="537" spans="1:6" s="4" customFormat="1" ht="14.25">
      <c r="A537" s="11">
        <v>534</v>
      </c>
      <c r="B537" s="45" t="s">
        <v>823</v>
      </c>
      <c r="C537" s="45" t="s">
        <v>876</v>
      </c>
      <c r="D537" s="45" t="s">
        <v>877</v>
      </c>
      <c r="E537" s="42">
        <v>0</v>
      </c>
      <c r="F537" s="46">
        <v>1234.92</v>
      </c>
    </row>
    <row r="538" spans="1:6" s="4" customFormat="1" ht="14.25">
      <c r="A538" s="11">
        <v>535</v>
      </c>
      <c r="B538" s="45" t="s">
        <v>823</v>
      </c>
      <c r="C538" s="45" t="s">
        <v>878</v>
      </c>
      <c r="D538" s="45" t="s">
        <v>879</v>
      </c>
      <c r="E538" s="42">
        <v>0</v>
      </c>
      <c r="F538" s="46">
        <v>1374</v>
      </c>
    </row>
    <row r="539" spans="1:6" s="4" customFormat="1" ht="14.25">
      <c r="A539" s="11">
        <v>536</v>
      </c>
      <c r="B539" s="45" t="s">
        <v>823</v>
      </c>
      <c r="C539" s="45" t="s">
        <v>880</v>
      </c>
      <c r="D539" s="45">
        <v>91590914</v>
      </c>
      <c r="E539" s="42">
        <v>0</v>
      </c>
      <c r="F539" s="46">
        <v>479.04</v>
      </c>
    </row>
    <row r="540" spans="1:6" s="4" customFormat="1" ht="14.25">
      <c r="A540" s="11">
        <v>537</v>
      </c>
      <c r="B540" s="45" t="s">
        <v>823</v>
      </c>
      <c r="C540" s="45" t="s">
        <v>881</v>
      </c>
      <c r="D540" s="45" t="s">
        <v>882</v>
      </c>
      <c r="E540" s="42">
        <v>0</v>
      </c>
      <c r="F540" s="46">
        <v>403.68</v>
      </c>
    </row>
    <row r="541" spans="1:6" s="4" customFormat="1" ht="14.25">
      <c r="A541" s="11">
        <v>538</v>
      </c>
      <c r="B541" s="45" t="s">
        <v>823</v>
      </c>
      <c r="C541" s="45" t="s">
        <v>883</v>
      </c>
      <c r="D541" s="45">
        <v>75938183</v>
      </c>
      <c r="E541" s="42">
        <v>0</v>
      </c>
      <c r="F541" s="46">
        <v>777.84</v>
      </c>
    </row>
    <row r="542" spans="1:6" s="4" customFormat="1" ht="14.25">
      <c r="A542" s="11">
        <v>539</v>
      </c>
      <c r="B542" s="45" t="s">
        <v>823</v>
      </c>
      <c r="C542" s="45" t="s">
        <v>884</v>
      </c>
      <c r="D542" s="45">
        <v>718255520</v>
      </c>
      <c r="E542" s="42">
        <v>0</v>
      </c>
      <c r="F542" s="46">
        <v>1177.4</v>
      </c>
    </row>
    <row r="543" spans="1:6" s="4" customFormat="1" ht="14.25">
      <c r="A543" s="11">
        <v>540</v>
      </c>
      <c r="B543" s="45" t="s">
        <v>823</v>
      </c>
      <c r="C543" s="45" t="s">
        <v>885</v>
      </c>
      <c r="D543" s="45">
        <v>300350088</v>
      </c>
      <c r="E543" s="42">
        <v>0</v>
      </c>
      <c r="F543" s="46">
        <v>2220</v>
      </c>
    </row>
    <row r="544" spans="1:6" s="4" customFormat="1" ht="14.25">
      <c r="A544" s="11">
        <v>541</v>
      </c>
      <c r="B544" s="12" t="s">
        <v>886</v>
      </c>
      <c r="C544" s="16" t="s">
        <v>887</v>
      </c>
      <c r="D544" s="11" t="s">
        <v>888</v>
      </c>
      <c r="E544" s="47">
        <v>0</v>
      </c>
      <c r="F544" s="37">
        <v>24388.98</v>
      </c>
    </row>
    <row r="545" spans="1:6" s="4" customFormat="1" ht="14.25">
      <c r="A545" s="11">
        <v>542</v>
      </c>
      <c r="B545" s="12" t="s">
        <v>886</v>
      </c>
      <c r="C545" s="16" t="s">
        <v>889</v>
      </c>
      <c r="D545" s="11" t="s">
        <v>890</v>
      </c>
      <c r="E545" s="47">
        <v>0</v>
      </c>
      <c r="F545" s="37">
        <v>2759.08</v>
      </c>
    </row>
    <row r="546" spans="1:6" s="4" customFormat="1" ht="14.25">
      <c r="A546" s="11">
        <v>543</v>
      </c>
      <c r="B546" s="12" t="s">
        <v>886</v>
      </c>
      <c r="C546" s="28" t="s">
        <v>891</v>
      </c>
      <c r="D546" s="48" t="s">
        <v>892</v>
      </c>
      <c r="E546" s="34">
        <v>0</v>
      </c>
      <c r="F546" s="44">
        <v>3764.5</v>
      </c>
    </row>
    <row r="547" spans="1:6" s="4" customFormat="1" ht="14.25">
      <c r="A547" s="11">
        <v>544</v>
      </c>
      <c r="B547" s="12" t="s">
        <v>886</v>
      </c>
      <c r="C547" s="49" t="s">
        <v>893</v>
      </c>
      <c r="D547" s="50" t="s">
        <v>894</v>
      </c>
      <c r="E547" s="34">
        <v>0</v>
      </c>
      <c r="F547" s="44">
        <v>114.72</v>
      </c>
    </row>
    <row r="548" spans="1:6" s="4" customFormat="1" ht="14.25">
      <c r="A548" s="11">
        <v>545</v>
      </c>
      <c r="B548" s="12" t="s">
        <v>886</v>
      </c>
      <c r="C548" s="49" t="s">
        <v>895</v>
      </c>
      <c r="D548" s="50" t="s">
        <v>896</v>
      </c>
      <c r="E548" s="34">
        <v>0</v>
      </c>
      <c r="F548" s="40">
        <v>1505</v>
      </c>
    </row>
    <row r="549" spans="1:6" s="4" customFormat="1" ht="14.25">
      <c r="A549" s="11">
        <v>546</v>
      </c>
      <c r="B549" s="12" t="s">
        <v>886</v>
      </c>
      <c r="C549" s="28" t="s">
        <v>897</v>
      </c>
      <c r="D549" s="48" t="s">
        <v>898</v>
      </c>
      <c r="E549" s="34">
        <v>0</v>
      </c>
      <c r="F549" s="40">
        <v>976</v>
      </c>
    </row>
    <row r="550" spans="1:6" s="4" customFormat="1" ht="14.25">
      <c r="A550" s="11">
        <v>547</v>
      </c>
      <c r="B550" s="12" t="s">
        <v>886</v>
      </c>
      <c r="C550" s="49" t="s">
        <v>899</v>
      </c>
      <c r="D550" s="50" t="s">
        <v>900</v>
      </c>
      <c r="E550" s="34">
        <v>0</v>
      </c>
      <c r="F550" s="40">
        <v>523</v>
      </c>
    </row>
    <row r="551" spans="1:6" s="4" customFormat="1" ht="14.25">
      <c r="A551" s="11">
        <v>548</v>
      </c>
      <c r="B551" s="12" t="s">
        <v>886</v>
      </c>
      <c r="C551" s="49" t="s">
        <v>901</v>
      </c>
      <c r="D551" s="50" t="s">
        <v>902</v>
      </c>
      <c r="E551" s="34">
        <v>0</v>
      </c>
      <c r="F551" s="40">
        <v>201.84</v>
      </c>
    </row>
    <row r="552" spans="1:6" s="4" customFormat="1" ht="14.25">
      <c r="A552" s="11">
        <v>549</v>
      </c>
      <c r="B552" s="12" t="s">
        <v>886</v>
      </c>
      <c r="C552" s="49" t="s">
        <v>903</v>
      </c>
      <c r="D552" s="50" t="s">
        <v>904</v>
      </c>
      <c r="E552" s="34">
        <v>0</v>
      </c>
      <c r="F552" s="40">
        <v>1777.3</v>
      </c>
    </row>
    <row r="553" spans="1:6" s="4" customFormat="1" ht="14.25">
      <c r="A553" s="11">
        <v>550</v>
      </c>
      <c r="B553" s="12" t="s">
        <v>886</v>
      </c>
      <c r="C553" s="51" t="s">
        <v>905</v>
      </c>
      <c r="D553" s="52" t="s">
        <v>906</v>
      </c>
      <c r="E553" s="53">
        <v>0</v>
      </c>
      <c r="F553" s="54">
        <v>766.92</v>
      </c>
    </row>
    <row r="554" spans="1:6" s="4" customFormat="1" ht="14.25">
      <c r="A554" s="11">
        <v>551</v>
      </c>
      <c r="B554" s="12" t="s">
        <v>886</v>
      </c>
      <c r="C554" s="28" t="s">
        <v>907</v>
      </c>
      <c r="D554" s="48" t="s">
        <v>908</v>
      </c>
      <c r="E554" s="34">
        <v>0</v>
      </c>
      <c r="F554" s="40">
        <v>2415.52</v>
      </c>
    </row>
    <row r="555" spans="1:6" s="4" customFormat="1" ht="14.25">
      <c r="A555" s="11">
        <v>552</v>
      </c>
      <c r="B555" s="12" t="s">
        <v>886</v>
      </c>
      <c r="C555" s="28" t="s">
        <v>909</v>
      </c>
      <c r="D555" s="48" t="s">
        <v>910</v>
      </c>
      <c r="E555" s="34">
        <v>0</v>
      </c>
      <c r="F555" s="40">
        <v>6470.86</v>
      </c>
    </row>
    <row r="556" spans="1:6" s="4" customFormat="1" ht="14.25">
      <c r="A556" s="11">
        <v>553</v>
      </c>
      <c r="B556" s="12" t="s">
        <v>886</v>
      </c>
      <c r="C556" s="28" t="s">
        <v>911</v>
      </c>
      <c r="D556" s="48" t="s">
        <v>912</v>
      </c>
      <c r="E556" s="34">
        <v>0</v>
      </c>
      <c r="F556" s="40">
        <v>1120.68</v>
      </c>
    </row>
    <row r="557" spans="1:6" s="4" customFormat="1" ht="14.25">
      <c r="A557" s="11">
        <v>554</v>
      </c>
      <c r="B557" s="12" t="s">
        <v>886</v>
      </c>
      <c r="C557" s="28" t="s">
        <v>913</v>
      </c>
      <c r="D557" s="48" t="s">
        <v>914</v>
      </c>
      <c r="E557" s="34">
        <v>0</v>
      </c>
      <c r="F557" s="40">
        <v>4609.27</v>
      </c>
    </row>
    <row r="558" spans="1:6" s="4" customFormat="1" ht="14.25">
      <c r="A558" s="11">
        <v>555</v>
      </c>
      <c r="B558" s="12" t="s">
        <v>886</v>
      </c>
      <c r="C558" s="28" t="s">
        <v>915</v>
      </c>
      <c r="D558" s="48" t="s">
        <v>916</v>
      </c>
      <c r="E558" s="34">
        <v>0</v>
      </c>
      <c r="F558" s="40">
        <v>540</v>
      </c>
    </row>
    <row r="559" spans="1:6" s="4" customFormat="1" ht="14.25">
      <c r="A559" s="11">
        <v>556</v>
      </c>
      <c r="B559" s="12" t="s">
        <v>886</v>
      </c>
      <c r="C559" s="28" t="s">
        <v>917</v>
      </c>
      <c r="D559" s="48" t="s">
        <v>918</v>
      </c>
      <c r="E559" s="34">
        <v>0</v>
      </c>
      <c r="F559" s="37">
        <v>240</v>
      </c>
    </row>
    <row r="560" spans="1:6" s="4" customFormat="1" ht="14.25">
      <c r="A560" s="11">
        <v>557</v>
      </c>
      <c r="B560" s="12" t="s">
        <v>886</v>
      </c>
      <c r="C560" s="16" t="s">
        <v>919</v>
      </c>
      <c r="D560" s="11" t="s">
        <v>920</v>
      </c>
      <c r="E560" s="34">
        <v>0</v>
      </c>
      <c r="F560" s="37">
        <v>5250.95</v>
      </c>
    </row>
    <row r="561" spans="1:6" s="4" customFormat="1" ht="14.25">
      <c r="A561" s="11">
        <v>558</v>
      </c>
      <c r="B561" s="12" t="s">
        <v>886</v>
      </c>
      <c r="C561" s="16" t="s">
        <v>921</v>
      </c>
      <c r="D561" s="11">
        <v>300673864</v>
      </c>
      <c r="E561" s="34">
        <v>0</v>
      </c>
      <c r="F561" s="37">
        <v>4167.57</v>
      </c>
    </row>
    <row r="562" spans="1:6" s="4" customFormat="1" ht="14.25">
      <c r="A562" s="11">
        <v>559</v>
      </c>
      <c r="B562" s="12" t="s">
        <v>922</v>
      </c>
      <c r="C562" s="19" t="s">
        <v>923</v>
      </c>
      <c r="D562" s="19" t="s">
        <v>924</v>
      </c>
      <c r="E562" s="55">
        <v>0</v>
      </c>
      <c r="F562" s="29">
        <v>11213.36</v>
      </c>
    </row>
    <row r="563" spans="1:6" s="4" customFormat="1" ht="14.25">
      <c r="A563" s="11">
        <v>560</v>
      </c>
      <c r="B563" s="12" t="s">
        <v>922</v>
      </c>
      <c r="C563" s="19" t="s">
        <v>925</v>
      </c>
      <c r="D563" s="56" t="s">
        <v>926</v>
      </c>
      <c r="E563" s="57">
        <v>0</v>
      </c>
      <c r="F563" s="15">
        <v>1583.12</v>
      </c>
    </row>
    <row r="564" spans="1:6" s="4" customFormat="1" ht="14.25">
      <c r="A564" s="11">
        <v>561</v>
      </c>
      <c r="B564" s="12" t="s">
        <v>922</v>
      </c>
      <c r="C564" s="19" t="s">
        <v>927</v>
      </c>
      <c r="D564" s="56" t="s">
        <v>928</v>
      </c>
      <c r="E564" s="57">
        <v>0</v>
      </c>
      <c r="F564" s="15">
        <v>1326.94</v>
      </c>
    </row>
    <row r="565" spans="1:6" s="4" customFormat="1" ht="14.25">
      <c r="A565" s="11">
        <v>562</v>
      </c>
      <c r="B565" s="12" t="s">
        <v>922</v>
      </c>
      <c r="C565" s="19" t="s">
        <v>929</v>
      </c>
      <c r="D565" s="56" t="s">
        <v>930</v>
      </c>
      <c r="E565" s="57">
        <v>0</v>
      </c>
      <c r="F565" s="29">
        <v>1988.48</v>
      </c>
    </row>
    <row r="566" spans="1:6" s="4" customFormat="1" ht="14.25">
      <c r="A566" s="11">
        <v>563</v>
      </c>
      <c r="B566" s="12" t="s">
        <v>922</v>
      </c>
      <c r="C566" s="19" t="s">
        <v>931</v>
      </c>
      <c r="D566" s="56" t="s">
        <v>932</v>
      </c>
      <c r="E566" s="57">
        <v>0</v>
      </c>
      <c r="F566" s="29">
        <v>6223.4</v>
      </c>
    </row>
    <row r="567" spans="1:6" s="4" customFormat="1" ht="14.25">
      <c r="A567" s="11">
        <v>564</v>
      </c>
      <c r="B567" s="12" t="s">
        <v>922</v>
      </c>
      <c r="C567" s="19" t="s">
        <v>933</v>
      </c>
      <c r="D567" s="56" t="s">
        <v>934</v>
      </c>
      <c r="E567" s="57">
        <v>0</v>
      </c>
      <c r="F567" s="29">
        <v>3316.26</v>
      </c>
    </row>
    <row r="568" spans="1:6" s="4" customFormat="1" ht="14.25">
      <c r="A568" s="11">
        <v>565</v>
      </c>
      <c r="B568" s="12" t="s">
        <v>922</v>
      </c>
      <c r="C568" s="19" t="s">
        <v>935</v>
      </c>
      <c r="D568" s="56" t="s">
        <v>936</v>
      </c>
      <c r="E568" s="57">
        <v>0</v>
      </c>
      <c r="F568" s="29">
        <v>2154</v>
      </c>
    </row>
    <row r="569" spans="1:6" s="4" customFormat="1" ht="14.25">
      <c r="A569" s="11">
        <v>566</v>
      </c>
      <c r="B569" s="12" t="s">
        <v>922</v>
      </c>
      <c r="C569" s="19" t="s">
        <v>937</v>
      </c>
      <c r="D569" s="56" t="s">
        <v>938</v>
      </c>
      <c r="E569" s="57">
        <v>0</v>
      </c>
      <c r="F569" s="58">
        <v>2335.32</v>
      </c>
    </row>
    <row r="570" spans="1:6" s="4" customFormat="1" ht="14.25">
      <c r="A570" s="11">
        <v>567</v>
      </c>
      <c r="B570" s="12" t="s">
        <v>922</v>
      </c>
      <c r="C570" s="19" t="s">
        <v>939</v>
      </c>
      <c r="D570" s="19" t="s">
        <v>940</v>
      </c>
      <c r="E570" s="57">
        <v>0</v>
      </c>
      <c r="F570" s="59">
        <v>891.46</v>
      </c>
    </row>
    <row r="571" spans="1:6" s="4" customFormat="1" ht="14.25">
      <c r="A571" s="11">
        <v>568</v>
      </c>
      <c r="B571" s="12" t="s">
        <v>922</v>
      </c>
      <c r="C571" s="19" t="s">
        <v>941</v>
      </c>
      <c r="D571" s="19" t="s">
        <v>942</v>
      </c>
      <c r="E571" s="57">
        <v>0</v>
      </c>
      <c r="F571" s="59">
        <v>240</v>
      </c>
    </row>
    <row r="572" spans="1:6" s="4" customFormat="1" ht="14.25">
      <c r="A572" s="11">
        <v>569</v>
      </c>
      <c r="B572" s="12" t="s">
        <v>922</v>
      </c>
      <c r="C572" s="19" t="s">
        <v>943</v>
      </c>
      <c r="D572" s="19" t="s">
        <v>944</v>
      </c>
      <c r="E572" s="57">
        <v>0</v>
      </c>
      <c r="F572" s="59">
        <v>1497.4</v>
      </c>
    </row>
    <row r="573" spans="1:6" s="4" customFormat="1" ht="14.25">
      <c r="A573" s="11">
        <v>570</v>
      </c>
      <c r="B573" s="12" t="s">
        <v>922</v>
      </c>
      <c r="C573" s="19" t="s">
        <v>945</v>
      </c>
      <c r="D573" s="19" t="s">
        <v>946</v>
      </c>
      <c r="E573" s="57">
        <v>0</v>
      </c>
      <c r="F573" s="59">
        <v>750</v>
      </c>
    </row>
    <row r="574" spans="1:6" s="4" customFormat="1" ht="14.25">
      <c r="A574" s="11">
        <v>571</v>
      </c>
      <c r="B574" s="12" t="s">
        <v>922</v>
      </c>
      <c r="C574" s="19" t="s">
        <v>947</v>
      </c>
      <c r="D574" s="19" t="s">
        <v>948</v>
      </c>
      <c r="E574" s="57">
        <v>0</v>
      </c>
      <c r="F574" s="59">
        <v>1723.8</v>
      </c>
    </row>
    <row r="575" spans="1:6" s="4" customFormat="1" ht="14.25">
      <c r="A575" s="11">
        <v>572</v>
      </c>
      <c r="B575" s="12" t="s">
        <v>922</v>
      </c>
      <c r="C575" s="19" t="s">
        <v>949</v>
      </c>
      <c r="D575" s="19" t="s">
        <v>950</v>
      </c>
      <c r="E575" s="57">
        <v>0</v>
      </c>
      <c r="F575" s="60">
        <v>13523.06</v>
      </c>
    </row>
    <row r="576" spans="1:6" s="4" customFormat="1" ht="14.25">
      <c r="A576" s="11">
        <v>573</v>
      </c>
      <c r="B576" s="12" t="s">
        <v>922</v>
      </c>
      <c r="C576" s="19" t="s">
        <v>951</v>
      </c>
      <c r="D576" s="19" t="s">
        <v>952</v>
      </c>
      <c r="E576" s="57">
        <v>0</v>
      </c>
      <c r="F576" s="60">
        <v>8235.5</v>
      </c>
    </row>
    <row r="577" spans="1:6" s="4" customFormat="1" ht="14.25">
      <c r="A577" s="11">
        <v>574</v>
      </c>
      <c r="B577" s="12" t="s">
        <v>922</v>
      </c>
      <c r="C577" s="19" t="s">
        <v>953</v>
      </c>
      <c r="D577" s="56">
        <v>550389911</v>
      </c>
      <c r="E577" s="57">
        <v>0</v>
      </c>
      <c r="F577" s="15">
        <v>4188.94</v>
      </c>
    </row>
    <row r="578" spans="1:6" s="4" customFormat="1" ht="14.25">
      <c r="A578" s="11">
        <v>575</v>
      </c>
      <c r="B578" s="12" t="s">
        <v>922</v>
      </c>
      <c r="C578" s="61" t="s">
        <v>954</v>
      </c>
      <c r="D578" s="61" t="s">
        <v>955</v>
      </c>
      <c r="E578" s="57">
        <v>0</v>
      </c>
      <c r="F578" s="26">
        <v>1948.68</v>
      </c>
    </row>
    <row r="579" spans="1:6" s="4" customFormat="1" ht="14.25">
      <c r="A579" s="11">
        <v>576</v>
      </c>
      <c r="B579" s="12" t="s">
        <v>922</v>
      </c>
      <c r="C579" s="13" t="s">
        <v>956</v>
      </c>
      <c r="D579" s="13" t="s">
        <v>957</v>
      </c>
      <c r="E579" s="57">
        <v>0</v>
      </c>
      <c r="F579" s="29">
        <v>1317.96</v>
      </c>
    </row>
    <row r="580" spans="1:6" s="4" customFormat="1" ht="14.25">
      <c r="A580" s="11">
        <v>577</v>
      </c>
      <c r="B580" s="12" t="s">
        <v>922</v>
      </c>
      <c r="C580" s="13" t="s">
        <v>958</v>
      </c>
      <c r="D580" s="13" t="s">
        <v>959</v>
      </c>
      <c r="E580" s="57">
        <v>0</v>
      </c>
      <c r="F580" s="15">
        <v>454.14</v>
      </c>
    </row>
    <row r="581" spans="1:6" s="4" customFormat="1" ht="14.25">
      <c r="A581" s="11">
        <v>578</v>
      </c>
      <c r="B581" s="12" t="s">
        <v>922</v>
      </c>
      <c r="C581" s="13" t="s">
        <v>960</v>
      </c>
      <c r="D581" s="13" t="s">
        <v>961</v>
      </c>
      <c r="E581" s="57">
        <v>0</v>
      </c>
      <c r="F581" s="29">
        <v>2611.16</v>
      </c>
    </row>
    <row r="582" spans="1:6" s="4" customFormat="1" ht="14.25">
      <c r="A582" s="11">
        <v>579</v>
      </c>
      <c r="B582" s="12" t="s">
        <v>922</v>
      </c>
      <c r="C582" s="13" t="s">
        <v>962</v>
      </c>
      <c r="D582" s="13" t="s">
        <v>963</v>
      </c>
      <c r="E582" s="57">
        <v>0</v>
      </c>
      <c r="F582" s="29">
        <v>1017.36</v>
      </c>
    </row>
    <row r="583" spans="1:6" s="4" customFormat="1" ht="14.25">
      <c r="A583" s="11">
        <v>580</v>
      </c>
      <c r="B583" s="12" t="s">
        <v>922</v>
      </c>
      <c r="C583" s="13" t="s">
        <v>964</v>
      </c>
      <c r="D583" s="13" t="s">
        <v>965</v>
      </c>
      <c r="E583" s="57">
        <v>0</v>
      </c>
      <c r="F583" s="29">
        <v>4820.15</v>
      </c>
    </row>
    <row r="584" spans="1:6" s="4" customFormat="1" ht="14.25">
      <c r="A584" s="11">
        <v>581</v>
      </c>
      <c r="B584" s="12" t="s">
        <v>922</v>
      </c>
      <c r="C584" s="13" t="s">
        <v>966</v>
      </c>
      <c r="D584" s="13" t="s">
        <v>967</v>
      </c>
      <c r="E584" s="57">
        <v>0</v>
      </c>
      <c r="F584" s="15">
        <v>1363.78</v>
      </c>
    </row>
    <row r="585" spans="1:6" s="4" customFormat="1" ht="14.25">
      <c r="A585" s="11">
        <v>582</v>
      </c>
      <c r="B585" s="12" t="s">
        <v>922</v>
      </c>
      <c r="C585" s="13" t="s">
        <v>968</v>
      </c>
      <c r="D585" s="13" t="s">
        <v>969</v>
      </c>
      <c r="E585" s="57">
        <v>0</v>
      </c>
      <c r="F585" s="15">
        <v>501.84</v>
      </c>
    </row>
    <row r="586" spans="1:6" s="4" customFormat="1" ht="14.25">
      <c r="A586" s="11">
        <v>583</v>
      </c>
      <c r="B586" s="12" t="s">
        <v>922</v>
      </c>
      <c r="C586" s="13" t="s">
        <v>970</v>
      </c>
      <c r="D586" s="13" t="s">
        <v>971</v>
      </c>
      <c r="E586" s="57">
        <v>0</v>
      </c>
      <c r="F586" s="29">
        <v>1122.8</v>
      </c>
    </row>
    <row r="587" spans="1:6" s="4" customFormat="1" ht="14.25">
      <c r="A587" s="11">
        <v>584</v>
      </c>
      <c r="B587" s="12" t="s">
        <v>922</v>
      </c>
      <c r="C587" s="13" t="s">
        <v>972</v>
      </c>
      <c r="D587" s="13" t="s">
        <v>973</v>
      </c>
      <c r="E587" s="57">
        <v>0</v>
      </c>
      <c r="F587" s="29">
        <v>5073</v>
      </c>
    </row>
    <row r="588" spans="1:6" s="4" customFormat="1" ht="14.25">
      <c r="A588" s="11">
        <v>585</v>
      </c>
      <c r="B588" s="12" t="s">
        <v>922</v>
      </c>
      <c r="C588" s="13" t="s">
        <v>974</v>
      </c>
      <c r="D588" s="13" t="s">
        <v>975</v>
      </c>
      <c r="E588" s="57">
        <v>0</v>
      </c>
      <c r="F588" s="29">
        <v>4713.92</v>
      </c>
    </row>
    <row r="589" spans="1:6" s="4" customFormat="1" ht="14.25">
      <c r="A589" s="11">
        <v>586</v>
      </c>
      <c r="B589" s="12" t="s">
        <v>922</v>
      </c>
      <c r="C589" s="13" t="s">
        <v>976</v>
      </c>
      <c r="D589" s="13" t="s">
        <v>977</v>
      </c>
      <c r="E589" s="57">
        <v>0</v>
      </c>
      <c r="F589" s="15">
        <v>2644.3</v>
      </c>
    </row>
    <row r="590" spans="1:6" s="4" customFormat="1" ht="14.25">
      <c r="A590" s="11">
        <v>587</v>
      </c>
      <c r="B590" s="12" t="s">
        <v>922</v>
      </c>
      <c r="C590" s="13" t="s">
        <v>978</v>
      </c>
      <c r="D590" s="13" t="s">
        <v>979</v>
      </c>
      <c r="E590" s="57">
        <v>0</v>
      </c>
      <c r="F590" s="29">
        <v>6932.89</v>
      </c>
    </row>
    <row r="591" spans="1:6" s="4" customFormat="1" ht="14.25">
      <c r="A591" s="11">
        <v>588</v>
      </c>
      <c r="B591" s="12" t="s">
        <v>922</v>
      </c>
      <c r="C591" s="13" t="s">
        <v>980</v>
      </c>
      <c r="D591" s="13" t="s">
        <v>981</v>
      </c>
      <c r="E591" s="57">
        <v>0</v>
      </c>
      <c r="F591" s="62">
        <v>995.44</v>
      </c>
    </row>
    <row r="592" spans="1:6" s="4" customFormat="1" ht="14.25">
      <c r="A592" s="11">
        <v>589</v>
      </c>
      <c r="B592" s="12" t="s">
        <v>922</v>
      </c>
      <c r="C592" s="16" t="s">
        <v>982</v>
      </c>
      <c r="D592" s="16" t="s">
        <v>983</v>
      </c>
      <c r="E592" s="57">
        <v>0</v>
      </c>
      <c r="F592" s="15">
        <v>16061.71</v>
      </c>
    </row>
    <row r="593" spans="1:6" s="4" customFormat="1" ht="14.25">
      <c r="A593" s="11">
        <v>590</v>
      </c>
      <c r="B593" s="12" t="s">
        <v>922</v>
      </c>
      <c r="C593" s="13" t="s">
        <v>984</v>
      </c>
      <c r="D593" s="13" t="s">
        <v>985</v>
      </c>
      <c r="E593" s="63">
        <v>0</v>
      </c>
      <c r="F593" s="64">
        <v>4394.7</v>
      </c>
    </row>
    <row r="594" spans="1:6" s="4" customFormat="1" ht="14.25">
      <c r="A594" s="11">
        <v>591</v>
      </c>
      <c r="B594" s="12" t="s">
        <v>922</v>
      </c>
      <c r="C594" s="13" t="s">
        <v>980</v>
      </c>
      <c r="D594" s="13" t="s">
        <v>981</v>
      </c>
      <c r="E594" s="57">
        <v>0</v>
      </c>
      <c r="F594" s="15">
        <v>995.44</v>
      </c>
    </row>
    <row r="595" spans="1:6" s="4" customFormat="1" ht="14.25">
      <c r="A595" s="11">
        <v>592</v>
      </c>
      <c r="B595" s="12" t="s">
        <v>922</v>
      </c>
      <c r="C595" s="13" t="s">
        <v>986</v>
      </c>
      <c r="D595" s="13" t="s">
        <v>987</v>
      </c>
      <c r="E595" s="57">
        <v>0</v>
      </c>
      <c r="F595" s="15">
        <v>4076.22</v>
      </c>
    </row>
    <row r="596" spans="1:6" s="4" customFormat="1" ht="14.25">
      <c r="A596" s="11">
        <v>593</v>
      </c>
      <c r="B596" s="12" t="s">
        <v>922</v>
      </c>
      <c r="C596" s="13" t="s">
        <v>988</v>
      </c>
      <c r="D596" s="13" t="s">
        <v>989</v>
      </c>
      <c r="E596" s="57">
        <v>0</v>
      </c>
      <c r="F596" s="15">
        <v>2518.82</v>
      </c>
    </row>
    <row r="597" spans="1:6" s="4" customFormat="1" ht="14.25">
      <c r="A597" s="11">
        <v>594</v>
      </c>
      <c r="B597" s="12" t="s">
        <v>922</v>
      </c>
      <c r="C597" s="13" t="s">
        <v>990</v>
      </c>
      <c r="D597" s="13" t="s">
        <v>991</v>
      </c>
      <c r="E597" s="57">
        <v>0</v>
      </c>
      <c r="F597" s="15">
        <v>1051</v>
      </c>
    </row>
    <row r="598" spans="1:6" s="4" customFormat="1" ht="14.25">
      <c r="A598" s="11">
        <v>595</v>
      </c>
      <c r="B598" s="12" t="s">
        <v>922</v>
      </c>
      <c r="C598" s="13" t="s">
        <v>992</v>
      </c>
      <c r="D598" s="13" t="s">
        <v>993</v>
      </c>
      <c r="E598" s="57">
        <v>0</v>
      </c>
      <c r="F598" s="15">
        <v>15320.8</v>
      </c>
    </row>
    <row r="599" spans="1:6" s="4" customFormat="1" ht="14.25">
      <c r="A599" s="11">
        <v>596</v>
      </c>
      <c r="B599" s="12" t="s">
        <v>922</v>
      </c>
      <c r="C599" s="13" t="s">
        <v>994</v>
      </c>
      <c r="D599" s="13" t="s">
        <v>995</v>
      </c>
      <c r="E599" s="57">
        <v>0</v>
      </c>
      <c r="F599" s="15">
        <v>403.68</v>
      </c>
    </row>
    <row r="600" spans="1:6" s="4" customFormat="1" ht="14.25">
      <c r="A600" s="11">
        <v>597</v>
      </c>
      <c r="B600" s="12" t="s">
        <v>922</v>
      </c>
      <c r="C600" s="13" t="s">
        <v>996</v>
      </c>
      <c r="D600" s="13" t="s">
        <v>997</v>
      </c>
      <c r="E600" s="57">
        <v>0</v>
      </c>
      <c r="F600" s="15">
        <v>6797.5</v>
      </c>
    </row>
    <row r="601" spans="1:6" s="4" customFormat="1" ht="14.25">
      <c r="A601" s="11">
        <v>598</v>
      </c>
      <c r="B601" s="12" t="s">
        <v>922</v>
      </c>
      <c r="C601" s="13" t="s">
        <v>998</v>
      </c>
      <c r="D601" s="13" t="s">
        <v>999</v>
      </c>
      <c r="E601" s="57">
        <v>0</v>
      </c>
      <c r="F601" s="15">
        <v>6968.38</v>
      </c>
    </row>
    <row r="602" spans="1:6" s="4" customFormat="1" ht="14.25">
      <c r="A602" s="11">
        <v>599</v>
      </c>
      <c r="B602" s="12" t="s">
        <v>922</v>
      </c>
      <c r="C602" s="13" t="s">
        <v>1000</v>
      </c>
      <c r="D602" s="13" t="s">
        <v>1001</v>
      </c>
      <c r="E602" s="57">
        <v>0</v>
      </c>
      <c r="F602" s="15">
        <v>34115.74</v>
      </c>
    </row>
    <row r="603" spans="1:6" s="4" customFormat="1" ht="14.25">
      <c r="A603" s="11">
        <v>600</v>
      </c>
      <c r="B603" s="12" t="s">
        <v>922</v>
      </c>
      <c r="C603" s="13" t="s">
        <v>1002</v>
      </c>
      <c r="D603" s="13" t="s">
        <v>1003</v>
      </c>
      <c r="E603" s="57">
        <v>0</v>
      </c>
      <c r="F603" s="15">
        <v>2016</v>
      </c>
    </row>
    <row r="604" spans="1:6" s="4" customFormat="1" ht="14.25">
      <c r="A604" s="11">
        <v>601</v>
      </c>
      <c r="B604" s="12" t="s">
        <v>922</v>
      </c>
      <c r="C604" s="13" t="s">
        <v>1004</v>
      </c>
      <c r="D604" s="13" t="s">
        <v>1005</v>
      </c>
      <c r="E604" s="57">
        <v>0</v>
      </c>
      <c r="F604" s="15">
        <v>201.84</v>
      </c>
    </row>
    <row r="605" spans="1:6" s="4" customFormat="1" ht="14.25">
      <c r="A605" s="11">
        <v>602</v>
      </c>
      <c r="B605" s="12" t="s">
        <v>922</v>
      </c>
      <c r="C605" s="13" t="s">
        <v>1006</v>
      </c>
      <c r="D605" s="13" t="s">
        <v>1007</v>
      </c>
      <c r="E605" s="57">
        <v>0</v>
      </c>
      <c r="F605" s="15">
        <v>943.72</v>
      </c>
    </row>
    <row r="606" spans="1:6" s="4" customFormat="1" ht="14.25">
      <c r="A606" s="11">
        <v>603</v>
      </c>
      <c r="B606" s="12" t="s">
        <v>922</v>
      </c>
      <c r="C606" s="13" t="s">
        <v>1008</v>
      </c>
      <c r="D606" s="13" t="s">
        <v>1009</v>
      </c>
      <c r="E606" s="57">
        <v>0</v>
      </c>
      <c r="F606" s="15">
        <v>4299.51</v>
      </c>
    </row>
    <row r="607" spans="1:6" s="4" customFormat="1" ht="14.25">
      <c r="A607" s="11">
        <v>604</v>
      </c>
      <c r="B607" s="12" t="s">
        <v>922</v>
      </c>
      <c r="C607" s="13" t="s">
        <v>1010</v>
      </c>
      <c r="D607" s="13" t="s">
        <v>1011</v>
      </c>
      <c r="E607" s="57">
        <v>0</v>
      </c>
      <c r="F607" s="15">
        <v>2407.86</v>
      </c>
    </row>
    <row r="608" spans="1:6" s="4" customFormat="1" ht="14.25">
      <c r="A608" s="11">
        <v>605</v>
      </c>
      <c r="B608" s="12" t="s">
        <v>922</v>
      </c>
      <c r="C608" s="13" t="s">
        <v>1012</v>
      </c>
      <c r="D608" s="13" t="s">
        <v>1013</v>
      </c>
      <c r="E608" s="57">
        <v>0</v>
      </c>
      <c r="F608" s="15">
        <v>2489.36</v>
      </c>
    </row>
    <row r="609" spans="1:6" s="4" customFormat="1" ht="14.25">
      <c r="A609" s="11">
        <v>606</v>
      </c>
      <c r="B609" s="12" t="s">
        <v>922</v>
      </c>
      <c r="C609" s="13" t="s">
        <v>1014</v>
      </c>
      <c r="D609" s="13" t="s">
        <v>1015</v>
      </c>
      <c r="E609" s="57">
        <v>0</v>
      </c>
      <c r="F609" s="15">
        <v>1547.44</v>
      </c>
    </row>
    <row r="610" spans="1:6" s="4" customFormat="1" ht="14.25">
      <c r="A610" s="11">
        <v>607</v>
      </c>
      <c r="B610" s="12" t="s">
        <v>922</v>
      </c>
      <c r="C610" s="13" t="s">
        <v>1016</v>
      </c>
      <c r="D610" s="13" t="s">
        <v>1017</v>
      </c>
      <c r="E610" s="57">
        <v>0</v>
      </c>
      <c r="F610" s="15">
        <v>730.94</v>
      </c>
    </row>
    <row r="611" spans="1:6" s="4" customFormat="1" ht="14.25">
      <c r="A611" s="11">
        <v>608</v>
      </c>
      <c r="B611" s="12" t="s">
        <v>922</v>
      </c>
      <c r="C611" s="13" t="s">
        <v>1018</v>
      </c>
      <c r="D611" s="13" t="s">
        <v>1019</v>
      </c>
      <c r="E611" s="57">
        <v>0</v>
      </c>
      <c r="F611" s="15">
        <v>2708.02</v>
      </c>
    </row>
    <row r="612" spans="1:6" s="4" customFormat="1" ht="14.25">
      <c r="A612" s="11">
        <v>609</v>
      </c>
      <c r="B612" s="12" t="s">
        <v>922</v>
      </c>
      <c r="C612" s="13" t="s">
        <v>1020</v>
      </c>
      <c r="D612" s="13" t="s">
        <v>1021</v>
      </c>
      <c r="E612" s="57">
        <v>0</v>
      </c>
      <c r="F612" s="15">
        <v>17302.11</v>
      </c>
    </row>
    <row r="613" spans="1:6" s="4" customFormat="1" ht="14.25">
      <c r="A613" s="11">
        <v>610</v>
      </c>
      <c r="B613" s="12" t="s">
        <v>922</v>
      </c>
      <c r="C613" s="13" t="s">
        <v>1022</v>
      </c>
      <c r="D613" s="13" t="s">
        <v>1023</v>
      </c>
      <c r="E613" s="57">
        <v>0</v>
      </c>
      <c r="F613" s="15">
        <v>2152.96</v>
      </c>
    </row>
    <row r="614" spans="1:6" s="4" customFormat="1" ht="14.25">
      <c r="A614" s="11">
        <v>611</v>
      </c>
      <c r="B614" s="12" t="s">
        <v>922</v>
      </c>
      <c r="C614" s="13" t="s">
        <v>1024</v>
      </c>
      <c r="D614" s="13" t="s">
        <v>1025</v>
      </c>
      <c r="E614" s="57">
        <v>0</v>
      </c>
      <c r="F614" s="15">
        <v>18636.72</v>
      </c>
    </row>
    <row r="615" spans="1:6" s="4" customFormat="1" ht="14.25">
      <c r="A615" s="11">
        <v>612</v>
      </c>
      <c r="B615" s="12" t="s">
        <v>922</v>
      </c>
      <c r="C615" s="13" t="s">
        <v>1026</v>
      </c>
      <c r="D615" s="13" t="s">
        <v>1027</v>
      </c>
      <c r="E615" s="57">
        <v>0</v>
      </c>
      <c r="F615" s="15">
        <v>201.84</v>
      </c>
    </row>
    <row r="616" spans="1:6" s="4" customFormat="1" ht="14.25">
      <c r="A616" s="11">
        <v>613</v>
      </c>
      <c r="B616" s="12" t="s">
        <v>922</v>
      </c>
      <c r="C616" s="13" t="s">
        <v>1028</v>
      </c>
      <c r="D616" s="13" t="s">
        <v>1029</v>
      </c>
      <c r="E616" s="57">
        <v>0</v>
      </c>
      <c r="F616" s="15">
        <v>201.84</v>
      </c>
    </row>
    <row r="617" spans="1:6" s="4" customFormat="1" ht="14.25">
      <c r="A617" s="11">
        <v>614</v>
      </c>
      <c r="B617" s="12" t="s">
        <v>922</v>
      </c>
      <c r="C617" s="13" t="s">
        <v>1030</v>
      </c>
      <c r="D617" s="13" t="s">
        <v>1031</v>
      </c>
      <c r="E617" s="57">
        <v>0</v>
      </c>
      <c r="F617" s="15">
        <v>6538.01</v>
      </c>
    </row>
    <row r="618" spans="1:6" s="4" customFormat="1" ht="14.25">
      <c r="A618" s="11">
        <v>615</v>
      </c>
      <c r="B618" s="12" t="s">
        <v>922</v>
      </c>
      <c r="C618" s="13" t="s">
        <v>1032</v>
      </c>
      <c r="D618" s="13" t="s">
        <v>1033</v>
      </c>
      <c r="E618" s="57">
        <v>0</v>
      </c>
      <c r="F618" s="15">
        <v>4993.9</v>
      </c>
    </row>
    <row r="619" spans="1:6" s="4" customFormat="1" ht="14.25">
      <c r="A619" s="11">
        <v>616</v>
      </c>
      <c r="B619" s="12" t="s">
        <v>922</v>
      </c>
      <c r="C619" s="13" t="s">
        <v>1034</v>
      </c>
      <c r="D619" s="13" t="s">
        <v>1035</v>
      </c>
      <c r="E619" s="57">
        <v>0</v>
      </c>
      <c r="F619" s="15">
        <v>1211.04</v>
      </c>
    </row>
    <row r="620" spans="1:6" s="4" customFormat="1" ht="14.25">
      <c r="A620" s="11">
        <v>617</v>
      </c>
      <c r="B620" s="12" t="s">
        <v>922</v>
      </c>
      <c r="C620" s="13" t="s">
        <v>1036</v>
      </c>
      <c r="D620" s="13" t="s">
        <v>1037</v>
      </c>
      <c r="E620" s="57">
        <v>0</v>
      </c>
      <c r="F620" s="15">
        <v>470.96</v>
      </c>
    </row>
    <row r="621" spans="1:6" s="4" customFormat="1" ht="14.25">
      <c r="A621" s="11">
        <v>618</v>
      </c>
      <c r="B621" s="12" t="s">
        <v>922</v>
      </c>
      <c r="C621" s="13" t="s">
        <v>1038</v>
      </c>
      <c r="D621" s="13" t="s">
        <v>1039</v>
      </c>
      <c r="E621" s="57">
        <v>0</v>
      </c>
      <c r="F621" s="15">
        <v>1200</v>
      </c>
    </row>
    <row r="622" spans="1:6" s="4" customFormat="1" ht="14.25">
      <c r="A622" s="11">
        <v>619</v>
      </c>
      <c r="B622" s="12" t="s">
        <v>922</v>
      </c>
      <c r="C622" s="13" t="s">
        <v>1040</v>
      </c>
      <c r="D622" s="13" t="s">
        <v>1041</v>
      </c>
      <c r="E622" s="57">
        <v>0</v>
      </c>
      <c r="F622" s="15">
        <v>336.4</v>
      </c>
    </row>
    <row r="623" spans="1:6" s="4" customFormat="1" ht="14.25">
      <c r="A623" s="11">
        <v>620</v>
      </c>
      <c r="B623" s="12" t="s">
        <v>922</v>
      </c>
      <c r="C623" s="13" t="s">
        <v>1042</v>
      </c>
      <c r="D623" s="13" t="s">
        <v>1043</v>
      </c>
      <c r="E623" s="57">
        <v>0</v>
      </c>
      <c r="F623" s="15">
        <v>1688.72</v>
      </c>
    </row>
    <row r="624" spans="1:6" s="4" customFormat="1" ht="14.25">
      <c r="A624" s="11">
        <v>621</v>
      </c>
      <c r="B624" s="12" t="s">
        <v>922</v>
      </c>
      <c r="C624" s="13" t="s">
        <v>1044</v>
      </c>
      <c r="D624" s="13" t="s">
        <v>1045</v>
      </c>
      <c r="E624" s="57">
        <v>0</v>
      </c>
      <c r="F624" s="15">
        <v>27159.61</v>
      </c>
    </row>
    <row r="625" spans="1:6" s="4" customFormat="1" ht="14.25">
      <c r="A625" s="11">
        <v>622</v>
      </c>
      <c r="B625" s="12" t="s">
        <v>922</v>
      </c>
      <c r="C625" s="13" t="s">
        <v>1046</v>
      </c>
      <c r="D625" s="13" t="s">
        <v>1047</v>
      </c>
      <c r="E625" s="57">
        <v>0</v>
      </c>
      <c r="F625" s="15">
        <v>2072.5</v>
      </c>
    </row>
    <row r="626" spans="1:6" s="4" customFormat="1" ht="14.25">
      <c r="A626" s="11">
        <v>623</v>
      </c>
      <c r="B626" s="12" t="s">
        <v>922</v>
      </c>
      <c r="C626" s="13" t="s">
        <v>1048</v>
      </c>
      <c r="D626" s="13" t="s">
        <v>1049</v>
      </c>
      <c r="E626" s="57">
        <v>0</v>
      </c>
      <c r="F626" s="15">
        <v>773.72</v>
      </c>
    </row>
    <row r="627" spans="1:6" s="4" customFormat="1" ht="14.25">
      <c r="A627" s="11">
        <v>624</v>
      </c>
      <c r="B627" s="12" t="s">
        <v>922</v>
      </c>
      <c r="C627" s="13" t="s">
        <v>1050</v>
      </c>
      <c r="D627" s="13" t="s">
        <v>1051</v>
      </c>
      <c r="E627" s="57">
        <v>0</v>
      </c>
      <c r="F627" s="15">
        <v>857.82</v>
      </c>
    </row>
    <row r="628" spans="1:6" s="4" customFormat="1" ht="14.25">
      <c r="A628" s="11">
        <v>625</v>
      </c>
      <c r="B628" s="12" t="s">
        <v>922</v>
      </c>
      <c r="C628" s="13" t="s">
        <v>1052</v>
      </c>
      <c r="D628" s="13" t="s">
        <v>1053</v>
      </c>
      <c r="E628" s="57">
        <v>0</v>
      </c>
      <c r="F628" s="15">
        <v>227.5</v>
      </c>
    </row>
    <row r="629" spans="1:6" s="4" customFormat="1" ht="14.25">
      <c r="A629" s="11">
        <v>626</v>
      </c>
      <c r="B629" s="12" t="s">
        <v>922</v>
      </c>
      <c r="C629" s="13" t="s">
        <v>1054</v>
      </c>
      <c r="D629" s="13" t="s">
        <v>1055</v>
      </c>
      <c r="E629" s="57">
        <v>0</v>
      </c>
      <c r="F629" s="15">
        <v>3610.66</v>
      </c>
    </row>
    <row r="630" spans="1:6" s="4" customFormat="1" ht="14.25">
      <c r="A630" s="11">
        <v>627</v>
      </c>
      <c r="B630" s="12" t="s">
        <v>922</v>
      </c>
      <c r="C630" s="13" t="s">
        <v>1056</v>
      </c>
      <c r="D630" s="13" t="s">
        <v>1057</v>
      </c>
      <c r="E630" s="57">
        <v>0</v>
      </c>
      <c r="F630" s="15">
        <v>48852.91</v>
      </c>
    </row>
    <row r="631" spans="1:6" s="4" customFormat="1" ht="14.25">
      <c r="A631" s="11">
        <v>628</v>
      </c>
      <c r="B631" s="12" t="s">
        <v>922</v>
      </c>
      <c r="C631" s="13" t="s">
        <v>1058</v>
      </c>
      <c r="D631" s="13" t="s">
        <v>1059</v>
      </c>
      <c r="E631" s="57">
        <v>0</v>
      </c>
      <c r="F631" s="15">
        <v>3858.04</v>
      </c>
    </row>
    <row r="632" spans="1:6" s="4" customFormat="1" ht="14.25">
      <c r="A632" s="11">
        <v>629</v>
      </c>
      <c r="B632" s="12" t="s">
        <v>922</v>
      </c>
      <c r="C632" s="13" t="s">
        <v>1060</v>
      </c>
      <c r="D632" s="13" t="s">
        <v>1061</v>
      </c>
      <c r="E632" s="57">
        <v>0</v>
      </c>
      <c r="F632" s="15">
        <v>5827.24</v>
      </c>
    </row>
    <row r="633" spans="1:6" s="4" customFormat="1" ht="14.25">
      <c r="A633" s="11">
        <v>630</v>
      </c>
      <c r="B633" s="12" t="s">
        <v>922</v>
      </c>
      <c r="C633" s="13" t="s">
        <v>1062</v>
      </c>
      <c r="D633" s="13" t="s">
        <v>1063</v>
      </c>
      <c r="E633" s="57">
        <v>0</v>
      </c>
      <c r="F633" s="15">
        <v>622.34</v>
      </c>
    </row>
    <row r="634" spans="1:6" s="4" customFormat="1" ht="14.25">
      <c r="A634" s="11">
        <v>631</v>
      </c>
      <c r="B634" s="12" t="s">
        <v>922</v>
      </c>
      <c r="C634" s="13" t="s">
        <v>1064</v>
      </c>
      <c r="D634" s="13" t="s">
        <v>1065</v>
      </c>
      <c r="E634" s="57">
        <v>0</v>
      </c>
      <c r="F634" s="15">
        <v>807.36</v>
      </c>
    </row>
    <row r="635" spans="1:6" s="4" customFormat="1" ht="14.25">
      <c r="A635" s="11">
        <v>632</v>
      </c>
      <c r="B635" s="12" t="s">
        <v>922</v>
      </c>
      <c r="C635" s="13" t="s">
        <v>1066</v>
      </c>
      <c r="D635" s="13" t="s">
        <v>1067</v>
      </c>
      <c r="E635" s="57">
        <v>0</v>
      </c>
      <c r="F635" s="15">
        <v>201.84</v>
      </c>
    </row>
    <row r="636" spans="1:6" s="4" customFormat="1" ht="14.25">
      <c r="A636" s="11">
        <v>633</v>
      </c>
      <c r="B636" s="12" t="s">
        <v>922</v>
      </c>
      <c r="C636" s="13" t="s">
        <v>1068</v>
      </c>
      <c r="D636" s="13" t="s">
        <v>1069</v>
      </c>
      <c r="E636" s="57">
        <v>0</v>
      </c>
      <c r="F636" s="15">
        <v>218.66</v>
      </c>
    </row>
    <row r="637" spans="1:6" s="4" customFormat="1" ht="14.25">
      <c r="A637" s="11">
        <v>634</v>
      </c>
      <c r="B637" s="12" t="s">
        <v>922</v>
      </c>
      <c r="C637" s="13" t="s">
        <v>1070</v>
      </c>
      <c r="D637" s="13" t="s">
        <v>1071</v>
      </c>
      <c r="E637" s="57">
        <v>0</v>
      </c>
      <c r="F637" s="15">
        <v>201.84</v>
      </c>
    </row>
    <row r="638" spans="1:6" s="4" customFormat="1" ht="14.25">
      <c r="A638" s="11">
        <v>635</v>
      </c>
      <c r="B638" s="12" t="s">
        <v>922</v>
      </c>
      <c r="C638" s="13" t="s">
        <v>1072</v>
      </c>
      <c r="D638" s="13" t="s">
        <v>1073</v>
      </c>
      <c r="E638" s="57">
        <v>0</v>
      </c>
      <c r="F638" s="15">
        <v>201.84</v>
      </c>
    </row>
    <row r="639" spans="1:6" s="4" customFormat="1" ht="14.25">
      <c r="A639" s="11">
        <v>636</v>
      </c>
      <c r="B639" s="12" t="s">
        <v>922</v>
      </c>
      <c r="C639" s="13" t="s">
        <v>1074</v>
      </c>
      <c r="D639" s="13" t="s">
        <v>1075</v>
      </c>
      <c r="E639" s="57">
        <v>0</v>
      </c>
      <c r="F639" s="15">
        <v>201.84</v>
      </c>
    </row>
    <row r="640" spans="1:6" s="4" customFormat="1" ht="14.25">
      <c r="A640" s="11">
        <v>637</v>
      </c>
      <c r="B640" s="12" t="s">
        <v>922</v>
      </c>
      <c r="C640" s="13" t="s">
        <v>1076</v>
      </c>
      <c r="D640" s="13" t="s">
        <v>1077</v>
      </c>
      <c r="E640" s="57">
        <v>0</v>
      </c>
      <c r="F640" s="15">
        <v>10326.26</v>
      </c>
    </row>
    <row r="641" spans="1:6" s="4" customFormat="1" ht="14.25">
      <c r="A641" s="11">
        <v>638</v>
      </c>
      <c r="B641" s="12" t="s">
        <v>922</v>
      </c>
      <c r="C641" s="13" t="s">
        <v>1078</v>
      </c>
      <c r="D641" s="13" t="s">
        <v>1079</v>
      </c>
      <c r="E641" s="57">
        <v>0</v>
      </c>
      <c r="F641" s="15">
        <v>21317.09</v>
      </c>
    </row>
    <row r="642" spans="1:6" s="4" customFormat="1" ht="14.25">
      <c r="A642" s="11">
        <v>639</v>
      </c>
      <c r="B642" s="12" t="s">
        <v>922</v>
      </c>
      <c r="C642" s="19" t="s">
        <v>1080</v>
      </c>
      <c r="D642" s="13" t="s">
        <v>1081</v>
      </c>
      <c r="E642" s="57">
        <v>0.0157</v>
      </c>
      <c r="F642" s="15">
        <v>78742.24</v>
      </c>
    </row>
    <row r="643" spans="1:6" s="4" customFormat="1" ht="14.25">
      <c r="A643" s="11">
        <v>640</v>
      </c>
      <c r="B643" s="12" t="s">
        <v>922</v>
      </c>
      <c r="C643" s="13" t="s">
        <v>1082</v>
      </c>
      <c r="D643" s="13" t="s">
        <v>1083</v>
      </c>
      <c r="E643" s="57">
        <v>0</v>
      </c>
      <c r="F643" s="15">
        <v>24208.87</v>
      </c>
    </row>
    <row r="644" spans="1:6" s="4" customFormat="1" ht="14.25">
      <c r="A644" s="11">
        <v>641</v>
      </c>
      <c r="B644" s="12" t="s">
        <v>922</v>
      </c>
      <c r="C644" s="13" t="s">
        <v>1084</v>
      </c>
      <c r="D644" s="13" t="s">
        <v>1085</v>
      </c>
      <c r="E644" s="57">
        <v>0</v>
      </c>
      <c r="F644" s="15">
        <v>36437.56</v>
      </c>
    </row>
    <row r="645" spans="1:6" s="4" customFormat="1" ht="14.25">
      <c r="A645" s="11">
        <v>642</v>
      </c>
      <c r="B645" s="12" t="s">
        <v>922</v>
      </c>
      <c r="C645" s="13" t="s">
        <v>1086</v>
      </c>
      <c r="D645" s="13" t="s">
        <v>1087</v>
      </c>
      <c r="E645" s="57">
        <v>0</v>
      </c>
      <c r="F645" s="15">
        <v>56821.42</v>
      </c>
    </row>
    <row r="646" spans="1:6" s="4" customFormat="1" ht="14.25">
      <c r="A646" s="11">
        <v>643</v>
      </c>
      <c r="B646" s="12" t="s">
        <v>922</v>
      </c>
      <c r="C646" s="13" t="s">
        <v>1088</v>
      </c>
      <c r="D646" s="13" t="s">
        <v>1089</v>
      </c>
      <c r="E646" s="57">
        <v>0</v>
      </c>
      <c r="F646" s="15">
        <v>15437.41</v>
      </c>
    </row>
    <row r="647" spans="1:6" s="4" customFormat="1" ht="14.25">
      <c r="A647" s="11">
        <v>644</v>
      </c>
      <c r="B647" s="12" t="s">
        <v>922</v>
      </c>
      <c r="C647" s="13" t="s">
        <v>1090</v>
      </c>
      <c r="D647" s="13" t="s">
        <v>1091</v>
      </c>
      <c r="E647" s="57">
        <v>0</v>
      </c>
      <c r="F647" s="15">
        <v>5365.58</v>
      </c>
    </row>
    <row r="648" spans="1:6" s="4" customFormat="1" ht="14.25">
      <c r="A648" s="11">
        <v>645</v>
      </c>
      <c r="B648" s="12" t="s">
        <v>922</v>
      </c>
      <c r="C648" s="16" t="s">
        <v>1092</v>
      </c>
      <c r="D648" s="16" t="str">
        <f>"052087048"</f>
        <v>052087048</v>
      </c>
      <c r="E648" s="57">
        <v>0</v>
      </c>
      <c r="F648" s="15">
        <v>403.68</v>
      </c>
    </row>
    <row r="649" spans="1:6" s="4" customFormat="1" ht="14.25">
      <c r="A649" s="11">
        <v>646</v>
      </c>
      <c r="B649" s="12" t="s">
        <v>922</v>
      </c>
      <c r="C649" s="16" t="s">
        <v>1093</v>
      </c>
      <c r="D649" s="16" t="str">
        <f>"341016369"</f>
        <v>341016369</v>
      </c>
      <c r="E649" s="57">
        <v>0</v>
      </c>
      <c r="F649" s="15">
        <v>576.1</v>
      </c>
    </row>
    <row r="650" spans="1:6" s="4" customFormat="1" ht="14.25">
      <c r="A650" s="11">
        <v>647</v>
      </c>
      <c r="B650" s="12" t="s">
        <v>922</v>
      </c>
      <c r="C650" s="16" t="s">
        <v>1094</v>
      </c>
      <c r="D650" s="16" t="str">
        <f>"103622910"</f>
        <v>103622910</v>
      </c>
      <c r="E650" s="57">
        <v>0</v>
      </c>
      <c r="F650" s="15">
        <v>35286.59</v>
      </c>
    </row>
    <row r="651" spans="1:6" s="4" customFormat="1" ht="14.25">
      <c r="A651" s="11">
        <v>648</v>
      </c>
      <c r="B651" s="12" t="s">
        <v>922</v>
      </c>
      <c r="C651" s="16" t="s">
        <v>1095</v>
      </c>
      <c r="D651" s="16" t="s">
        <v>1096</v>
      </c>
      <c r="E651" s="57">
        <v>0</v>
      </c>
      <c r="F651" s="15">
        <v>1548.8</v>
      </c>
    </row>
    <row r="652" spans="1:6" s="4" customFormat="1" ht="14.25">
      <c r="A652" s="11">
        <v>649</v>
      </c>
      <c r="B652" s="12" t="s">
        <v>922</v>
      </c>
      <c r="C652" s="16" t="s">
        <v>1097</v>
      </c>
      <c r="D652" s="16" t="s">
        <v>1098</v>
      </c>
      <c r="E652" s="57">
        <v>0</v>
      </c>
      <c r="F652" s="15">
        <v>403.68</v>
      </c>
    </row>
    <row r="653" spans="1:6" s="4" customFormat="1" ht="14.25">
      <c r="A653" s="11">
        <v>650</v>
      </c>
      <c r="B653" s="12" t="s">
        <v>922</v>
      </c>
      <c r="C653" s="16" t="s">
        <v>1099</v>
      </c>
      <c r="D653" s="16" t="str">
        <f>"684702774"</f>
        <v>684702774</v>
      </c>
      <c r="E653" s="57">
        <v>0</v>
      </c>
      <c r="F653" s="15">
        <v>1396.06</v>
      </c>
    </row>
    <row r="654" spans="1:6" s="4" customFormat="1" ht="14.25">
      <c r="A654" s="11">
        <v>651</v>
      </c>
      <c r="B654" s="12" t="s">
        <v>922</v>
      </c>
      <c r="C654" s="16" t="s">
        <v>1100</v>
      </c>
      <c r="D654" s="16" t="str">
        <f>"300636414"</f>
        <v>300636414</v>
      </c>
      <c r="E654" s="57">
        <v>0</v>
      </c>
      <c r="F654" s="15">
        <v>1417.5</v>
      </c>
    </row>
    <row r="655" spans="1:6" s="4" customFormat="1" ht="14.25">
      <c r="A655" s="11">
        <v>652</v>
      </c>
      <c r="B655" s="12" t="s">
        <v>922</v>
      </c>
      <c r="C655" s="16" t="s">
        <v>1101</v>
      </c>
      <c r="D655" s="16" t="s">
        <v>1102</v>
      </c>
      <c r="E655" s="57">
        <v>0</v>
      </c>
      <c r="F655" s="15">
        <v>779.34</v>
      </c>
    </row>
    <row r="656" spans="1:6" s="4" customFormat="1" ht="14.25">
      <c r="A656" s="11">
        <v>653</v>
      </c>
      <c r="B656" s="12" t="s">
        <v>922</v>
      </c>
      <c r="C656" s="16" t="s">
        <v>1103</v>
      </c>
      <c r="D656" s="16" t="s">
        <v>1104</v>
      </c>
      <c r="E656" s="57">
        <v>0</v>
      </c>
      <c r="F656" s="15">
        <v>353.22</v>
      </c>
    </row>
    <row r="657" spans="1:6" s="4" customFormat="1" ht="14.25">
      <c r="A657" s="11">
        <v>654</v>
      </c>
      <c r="B657" s="12" t="s">
        <v>922</v>
      </c>
      <c r="C657" s="16" t="s">
        <v>1105</v>
      </c>
      <c r="D657" s="16" t="s">
        <v>1106</v>
      </c>
      <c r="E657" s="57">
        <v>0</v>
      </c>
      <c r="F657" s="15">
        <v>403.68</v>
      </c>
    </row>
    <row r="658" spans="1:6" s="4" customFormat="1" ht="14.25">
      <c r="A658" s="11">
        <v>655</v>
      </c>
      <c r="B658" s="12" t="s">
        <v>922</v>
      </c>
      <c r="C658" s="16" t="s">
        <v>1107</v>
      </c>
      <c r="D658" s="16" t="str">
        <f>"675968626"</f>
        <v>675968626</v>
      </c>
      <c r="E658" s="57">
        <v>0</v>
      </c>
      <c r="F658" s="15">
        <v>201.84</v>
      </c>
    </row>
    <row r="659" spans="1:6" s="4" customFormat="1" ht="14.25">
      <c r="A659" s="11">
        <v>656</v>
      </c>
      <c r="B659" s="12" t="s">
        <v>922</v>
      </c>
      <c r="C659" s="16" t="s">
        <v>1108</v>
      </c>
      <c r="D659" s="16" t="s">
        <v>1109</v>
      </c>
      <c r="E659" s="57">
        <v>0</v>
      </c>
      <c r="F659" s="15">
        <v>201.84</v>
      </c>
    </row>
    <row r="660" spans="1:6" s="4" customFormat="1" ht="14.25">
      <c r="A660" s="11">
        <v>657</v>
      </c>
      <c r="B660" s="12" t="s">
        <v>922</v>
      </c>
      <c r="C660" s="16" t="s">
        <v>1110</v>
      </c>
      <c r="D660" s="16" t="s">
        <v>1111</v>
      </c>
      <c r="E660" s="57">
        <v>0</v>
      </c>
      <c r="F660" s="15">
        <v>1631.4</v>
      </c>
    </row>
    <row r="661" spans="1:6" s="4" customFormat="1" ht="14.25">
      <c r="A661" s="11">
        <v>658</v>
      </c>
      <c r="B661" s="12" t="s">
        <v>922</v>
      </c>
      <c r="C661" s="16" t="s">
        <v>1112</v>
      </c>
      <c r="D661" s="16" t="s">
        <v>1113</v>
      </c>
      <c r="E661" s="57">
        <v>0</v>
      </c>
      <c r="F661" s="15">
        <v>756.9</v>
      </c>
    </row>
    <row r="662" spans="1:6" s="4" customFormat="1" ht="14.25">
      <c r="A662" s="11">
        <v>659</v>
      </c>
      <c r="B662" s="12" t="s">
        <v>922</v>
      </c>
      <c r="C662" s="16" t="s">
        <v>1114</v>
      </c>
      <c r="D662" s="16" t="str">
        <f>"589754437"</f>
        <v>589754437</v>
      </c>
      <c r="E662" s="57">
        <v>0</v>
      </c>
      <c r="F662" s="15">
        <v>3061.24</v>
      </c>
    </row>
    <row r="663" spans="1:6" s="4" customFormat="1" ht="14.25">
      <c r="A663" s="11">
        <v>660</v>
      </c>
      <c r="B663" s="12" t="s">
        <v>922</v>
      </c>
      <c r="C663" s="16" t="s">
        <v>1115</v>
      </c>
      <c r="D663" s="16" t="s">
        <v>1116</v>
      </c>
      <c r="E663" s="57">
        <v>0</v>
      </c>
      <c r="F663" s="15">
        <v>818</v>
      </c>
    </row>
    <row r="664" spans="1:6" s="4" customFormat="1" ht="14.25">
      <c r="A664" s="11">
        <v>661</v>
      </c>
      <c r="B664" s="12" t="s">
        <v>922</v>
      </c>
      <c r="C664" s="16" t="s">
        <v>1117</v>
      </c>
      <c r="D664" s="16" t="s">
        <v>1118</v>
      </c>
      <c r="E664" s="57">
        <v>0</v>
      </c>
      <c r="F664" s="15">
        <v>403.68</v>
      </c>
    </row>
    <row r="665" spans="1:6" s="4" customFormat="1" ht="14.25">
      <c r="A665" s="11">
        <v>662</v>
      </c>
      <c r="B665" s="12" t="s">
        <v>922</v>
      </c>
      <c r="C665" s="16" t="s">
        <v>1119</v>
      </c>
      <c r="D665" s="16" t="str">
        <f>"079640763"</f>
        <v>079640763</v>
      </c>
      <c r="E665" s="57">
        <v>0</v>
      </c>
      <c r="F665" s="15">
        <v>1082.96</v>
      </c>
    </row>
    <row r="666" spans="1:6" s="4" customFormat="1" ht="14.25">
      <c r="A666" s="11">
        <v>663</v>
      </c>
      <c r="B666" s="12" t="s">
        <v>922</v>
      </c>
      <c r="C666" s="16" t="s">
        <v>1120</v>
      </c>
      <c r="D666" s="16" t="str">
        <f>"093710107"</f>
        <v>093710107</v>
      </c>
      <c r="E666" s="57">
        <v>0</v>
      </c>
      <c r="F666" s="15">
        <v>2840</v>
      </c>
    </row>
    <row r="667" spans="1:6" s="4" customFormat="1" ht="14.25">
      <c r="A667" s="11">
        <v>664</v>
      </c>
      <c r="B667" s="12" t="s">
        <v>922</v>
      </c>
      <c r="C667" s="16" t="s">
        <v>1121</v>
      </c>
      <c r="D667" s="16" t="str">
        <f>"300534880"</f>
        <v>300534880</v>
      </c>
      <c r="E667" s="57">
        <v>0</v>
      </c>
      <c r="F667" s="15">
        <v>655.98</v>
      </c>
    </row>
    <row r="668" spans="1:6" s="4" customFormat="1" ht="14.25">
      <c r="A668" s="11">
        <v>665</v>
      </c>
      <c r="B668" s="12" t="s">
        <v>922</v>
      </c>
      <c r="C668" s="16" t="s">
        <v>1122</v>
      </c>
      <c r="D668" s="16" t="str">
        <f>"578347561"</f>
        <v>578347561</v>
      </c>
      <c r="E668" s="57">
        <v>0</v>
      </c>
      <c r="F668" s="15">
        <v>823.68</v>
      </c>
    </row>
    <row r="669" spans="1:6" s="4" customFormat="1" ht="14.25">
      <c r="A669" s="11">
        <v>666</v>
      </c>
      <c r="B669" s="12" t="s">
        <v>922</v>
      </c>
      <c r="C669" s="16" t="s">
        <v>1123</v>
      </c>
      <c r="D669" s="16" t="s">
        <v>1124</v>
      </c>
      <c r="E669" s="57">
        <v>0</v>
      </c>
      <c r="F669" s="15">
        <v>605.52</v>
      </c>
    </row>
    <row r="670" spans="1:6" s="4" customFormat="1" ht="14.25">
      <c r="A670" s="11">
        <v>667</v>
      </c>
      <c r="B670" s="12" t="s">
        <v>922</v>
      </c>
      <c r="C670" s="16" t="s">
        <v>1125</v>
      </c>
      <c r="D670" s="16" t="s">
        <v>1126</v>
      </c>
      <c r="E670" s="57">
        <v>0</v>
      </c>
      <c r="F670" s="15">
        <v>201.84</v>
      </c>
    </row>
    <row r="671" spans="1:6" s="4" customFormat="1" ht="14.25">
      <c r="A671" s="11">
        <v>668</v>
      </c>
      <c r="B671" s="12" t="s">
        <v>922</v>
      </c>
      <c r="C671" s="16" t="s">
        <v>1127</v>
      </c>
      <c r="D671" s="16" t="str">
        <f>"300472771"</f>
        <v>300472771</v>
      </c>
      <c r="E671" s="57">
        <v>0</v>
      </c>
      <c r="F671" s="15">
        <v>2607.1</v>
      </c>
    </row>
    <row r="672" spans="1:6" s="4" customFormat="1" ht="14.25">
      <c r="A672" s="11">
        <v>669</v>
      </c>
      <c r="B672" s="12" t="s">
        <v>922</v>
      </c>
      <c r="C672" s="16" t="s">
        <v>1128</v>
      </c>
      <c r="D672" s="16" t="str">
        <f>"679416407"</f>
        <v>679416407</v>
      </c>
      <c r="E672" s="57">
        <v>0</v>
      </c>
      <c r="F672" s="15">
        <v>1261.5</v>
      </c>
    </row>
    <row r="673" spans="1:6" s="4" customFormat="1" ht="14.25">
      <c r="A673" s="11">
        <v>670</v>
      </c>
      <c r="B673" s="12" t="s">
        <v>922</v>
      </c>
      <c r="C673" s="16" t="s">
        <v>1129</v>
      </c>
      <c r="D673" s="16" t="str">
        <f>"058705484"</f>
        <v>058705484</v>
      </c>
      <c r="E673" s="57">
        <v>0</v>
      </c>
      <c r="F673" s="15">
        <v>2708.02</v>
      </c>
    </row>
    <row r="674" spans="1:6" s="4" customFormat="1" ht="14.25">
      <c r="A674" s="11">
        <v>671</v>
      </c>
      <c r="B674" s="12" t="s">
        <v>922</v>
      </c>
      <c r="C674" s="16" t="s">
        <v>1130</v>
      </c>
      <c r="D674" s="16" t="s">
        <v>1131</v>
      </c>
      <c r="E674" s="57">
        <v>0</v>
      </c>
      <c r="F674" s="15">
        <v>504.6</v>
      </c>
    </row>
    <row r="675" spans="1:6" s="4" customFormat="1" ht="14.25">
      <c r="A675" s="11">
        <v>672</v>
      </c>
      <c r="B675" s="12" t="s">
        <v>922</v>
      </c>
      <c r="C675" s="16" t="s">
        <v>1132</v>
      </c>
      <c r="D675" s="16" t="str">
        <f>"724483538"</f>
        <v>724483538</v>
      </c>
      <c r="E675" s="57">
        <v>0</v>
      </c>
      <c r="F675" s="15">
        <v>723.26</v>
      </c>
    </row>
    <row r="676" spans="1:6" s="4" customFormat="1" ht="14.25">
      <c r="A676" s="11">
        <v>673</v>
      </c>
      <c r="B676" s="12" t="s">
        <v>922</v>
      </c>
      <c r="C676" s="16" t="s">
        <v>1133</v>
      </c>
      <c r="D676" s="16" t="s">
        <v>1134</v>
      </c>
      <c r="E676" s="57">
        <v>0</v>
      </c>
      <c r="F676" s="15">
        <v>693.77</v>
      </c>
    </row>
    <row r="677" spans="1:6" s="4" customFormat="1" ht="14.25">
      <c r="A677" s="11">
        <v>674</v>
      </c>
      <c r="B677" s="12" t="s">
        <v>922</v>
      </c>
      <c r="C677" s="16" t="s">
        <v>1135</v>
      </c>
      <c r="D677" s="16" t="str">
        <f>"777329833"</f>
        <v>777329833</v>
      </c>
      <c r="E677" s="57">
        <v>0</v>
      </c>
      <c r="F677" s="15">
        <v>1286.48</v>
      </c>
    </row>
    <row r="678" spans="1:6" s="4" customFormat="1" ht="14.25">
      <c r="A678" s="11">
        <v>675</v>
      </c>
      <c r="B678" s="12" t="s">
        <v>922</v>
      </c>
      <c r="C678" s="16" t="s">
        <v>1136</v>
      </c>
      <c r="D678" s="16" t="str">
        <f>"592905590"</f>
        <v>592905590</v>
      </c>
      <c r="E678" s="57">
        <v>0</v>
      </c>
      <c r="F678" s="15">
        <v>408</v>
      </c>
    </row>
    <row r="679" spans="1:6" s="4" customFormat="1" ht="14.25">
      <c r="A679" s="11">
        <v>676</v>
      </c>
      <c r="B679" s="12" t="s">
        <v>922</v>
      </c>
      <c r="C679" s="16" t="s">
        <v>1137</v>
      </c>
      <c r="D679" s="16" t="str">
        <f>"064010208"</f>
        <v>064010208</v>
      </c>
      <c r="E679" s="57">
        <v>0</v>
      </c>
      <c r="F679" s="15">
        <v>908.28</v>
      </c>
    </row>
    <row r="680" spans="1:6" s="4" customFormat="1" ht="14.25">
      <c r="A680" s="11">
        <v>677</v>
      </c>
      <c r="B680" s="12" t="s">
        <v>922</v>
      </c>
      <c r="C680" s="16" t="s">
        <v>1138</v>
      </c>
      <c r="D680" s="16" t="s">
        <v>1139</v>
      </c>
      <c r="E680" s="57">
        <v>0</v>
      </c>
      <c r="F680" s="15">
        <v>201.84</v>
      </c>
    </row>
    <row r="681" spans="1:6" s="4" customFormat="1" ht="14.25">
      <c r="A681" s="11">
        <v>678</v>
      </c>
      <c r="B681" s="12" t="s">
        <v>922</v>
      </c>
      <c r="C681" s="16" t="s">
        <v>1140</v>
      </c>
      <c r="D681" s="16" t="s">
        <v>1141</v>
      </c>
      <c r="E681" s="57">
        <v>0</v>
      </c>
      <c r="F681" s="15">
        <v>302.76</v>
      </c>
    </row>
    <row r="682" spans="1:6" s="4" customFormat="1" ht="14.25">
      <c r="A682" s="11">
        <v>679</v>
      </c>
      <c r="B682" s="12" t="s">
        <v>922</v>
      </c>
      <c r="C682" s="16" t="s">
        <v>1142</v>
      </c>
      <c r="D682" s="16" t="str">
        <f>"569337628"</f>
        <v>569337628</v>
      </c>
      <c r="E682" s="57">
        <v>0</v>
      </c>
      <c r="F682" s="15">
        <v>816</v>
      </c>
    </row>
    <row r="683" spans="1:6" s="4" customFormat="1" ht="14.25">
      <c r="A683" s="11">
        <v>680</v>
      </c>
      <c r="B683" s="12" t="s">
        <v>922</v>
      </c>
      <c r="C683" s="16" t="s">
        <v>1143</v>
      </c>
      <c r="D683" s="16" t="str">
        <f>"061248755"</f>
        <v>061248755</v>
      </c>
      <c r="E683" s="57">
        <v>0</v>
      </c>
      <c r="F683" s="15">
        <v>1172.5</v>
      </c>
    </row>
    <row r="684" spans="1:6" s="4" customFormat="1" ht="14.25">
      <c r="A684" s="11">
        <v>681</v>
      </c>
      <c r="B684" s="12" t="s">
        <v>922</v>
      </c>
      <c r="C684" s="16" t="s">
        <v>1144</v>
      </c>
      <c r="D684" s="16" t="str">
        <f>"575134608"</f>
        <v>575134608</v>
      </c>
      <c r="E684" s="57">
        <v>0</v>
      </c>
      <c r="F684" s="15">
        <v>756.9</v>
      </c>
    </row>
    <row r="685" spans="1:6" s="4" customFormat="1" ht="14.25">
      <c r="A685" s="11">
        <v>682</v>
      </c>
      <c r="B685" s="12" t="s">
        <v>922</v>
      </c>
      <c r="C685" s="16" t="s">
        <v>1145</v>
      </c>
      <c r="D685" s="16" t="str">
        <f>"569337062"</f>
        <v>569337062</v>
      </c>
      <c r="E685" s="57">
        <v>0</v>
      </c>
      <c r="F685" s="15">
        <v>403.68</v>
      </c>
    </row>
    <row r="686" spans="1:6" s="4" customFormat="1" ht="14.25">
      <c r="A686" s="11">
        <v>683</v>
      </c>
      <c r="B686" s="12" t="s">
        <v>922</v>
      </c>
      <c r="C686" s="16" t="s">
        <v>1146</v>
      </c>
      <c r="D686" s="16" t="s">
        <v>1147</v>
      </c>
      <c r="E686" s="57">
        <v>0</v>
      </c>
      <c r="F686" s="15">
        <v>201.84</v>
      </c>
    </row>
    <row r="687" spans="1:6" s="4" customFormat="1" ht="14.25">
      <c r="A687" s="11">
        <v>684</v>
      </c>
      <c r="B687" s="12" t="s">
        <v>922</v>
      </c>
      <c r="C687" s="16" t="s">
        <v>1148</v>
      </c>
      <c r="D687" s="16" t="str">
        <f>"786384682"</f>
        <v>786384682</v>
      </c>
      <c r="E687" s="57">
        <v>0</v>
      </c>
      <c r="F687" s="15">
        <v>3038.78</v>
      </c>
    </row>
    <row r="688" spans="1:6" s="4" customFormat="1" ht="14.25">
      <c r="A688" s="11">
        <v>685</v>
      </c>
      <c r="B688" s="12" t="s">
        <v>922</v>
      </c>
      <c r="C688" s="16" t="s">
        <v>1149</v>
      </c>
      <c r="D688" s="16" t="s">
        <v>1150</v>
      </c>
      <c r="E688" s="57">
        <v>0</v>
      </c>
      <c r="F688" s="15">
        <v>546.4</v>
      </c>
    </row>
    <row r="689" spans="1:6" s="4" customFormat="1" ht="14.25">
      <c r="A689" s="11">
        <v>686</v>
      </c>
      <c r="B689" s="12" t="s">
        <v>922</v>
      </c>
      <c r="C689" s="16" t="s">
        <v>1151</v>
      </c>
      <c r="D689" s="16" t="str">
        <f>"562662671"</f>
        <v>562662671</v>
      </c>
      <c r="E689" s="57">
        <v>0</v>
      </c>
      <c r="F689" s="15">
        <v>697.78</v>
      </c>
    </row>
    <row r="690" spans="1:6" s="4" customFormat="1" ht="14.25">
      <c r="A690" s="11">
        <v>687</v>
      </c>
      <c r="B690" s="12" t="s">
        <v>922</v>
      </c>
      <c r="C690" s="16" t="s">
        <v>1152</v>
      </c>
      <c r="D690" s="16" t="str">
        <f>"556537428"</f>
        <v>556537428</v>
      </c>
      <c r="E690" s="57">
        <v>0</v>
      </c>
      <c r="F690" s="15">
        <v>403.68</v>
      </c>
    </row>
    <row r="691" spans="1:6" s="4" customFormat="1" ht="14.25">
      <c r="A691" s="11">
        <v>688</v>
      </c>
      <c r="B691" s="12" t="s">
        <v>922</v>
      </c>
      <c r="C691" s="16" t="s">
        <v>1153</v>
      </c>
      <c r="D691" s="16" t="str">
        <f>"328537696"</f>
        <v>328537696</v>
      </c>
      <c r="E691" s="57">
        <v>0</v>
      </c>
      <c r="F691" s="15">
        <v>201.84</v>
      </c>
    </row>
    <row r="692" spans="1:6" s="4" customFormat="1" ht="14.25">
      <c r="A692" s="11">
        <v>689</v>
      </c>
      <c r="B692" s="12" t="s">
        <v>922</v>
      </c>
      <c r="C692" s="16" t="s">
        <v>1154</v>
      </c>
      <c r="D692" s="16" t="s">
        <v>1155</v>
      </c>
      <c r="E692" s="57">
        <v>0</v>
      </c>
      <c r="F692" s="15">
        <v>100.92</v>
      </c>
    </row>
    <row r="693" spans="1:6" s="4" customFormat="1" ht="14.25">
      <c r="A693" s="11">
        <v>690</v>
      </c>
      <c r="B693" s="12" t="s">
        <v>922</v>
      </c>
      <c r="C693" s="16" t="s">
        <v>1156</v>
      </c>
      <c r="D693" s="16" t="s">
        <v>1157</v>
      </c>
      <c r="E693" s="57">
        <v>0</v>
      </c>
      <c r="F693" s="15">
        <v>1320.94</v>
      </c>
    </row>
    <row r="694" spans="1:6" s="4" customFormat="1" ht="14.25">
      <c r="A694" s="11">
        <v>691</v>
      </c>
      <c r="B694" s="12" t="s">
        <v>922</v>
      </c>
      <c r="C694" s="16" t="s">
        <v>1158</v>
      </c>
      <c r="D694" s="16" t="s">
        <v>1159</v>
      </c>
      <c r="E694" s="57">
        <v>0</v>
      </c>
      <c r="F694" s="15">
        <v>100.92</v>
      </c>
    </row>
    <row r="695" spans="1:6" s="4" customFormat="1" ht="14.25">
      <c r="A695" s="11">
        <v>692</v>
      </c>
      <c r="B695" s="12" t="s">
        <v>922</v>
      </c>
      <c r="C695" s="16" t="s">
        <v>1160</v>
      </c>
      <c r="D695" s="16" t="str">
        <f>"666114063"</f>
        <v>666114063</v>
      </c>
      <c r="E695" s="57">
        <v>0</v>
      </c>
      <c r="F695" s="15">
        <v>201.84</v>
      </c>
    </row>
    <row r="696" spans="1:6" s="4" customFormat="1" ht="14.25">
      <c r="A696" s="11">
        <v>693</v>
      </c>
      <c r="B696" s="12" t="s">
        <v>922</v>
      </c>
      <c r="C696" s="16" t="s">
        <v>1161</v>
      </c>
      <c r="D696" s="16" t="s">
        <v>1162</v>
      </c>
      <c r="E696" s="57">
        <v>0</v>
      </c>
      <c r="F696" s="15">
        <v>504.6</v>
      </c>
    </row>
    <row r="697" spans="1:6" s="4" customFormat="1" ht="14.25">
      <c r="A697" s="11">
        <v>694</v>
      </c>
      <c r="B697" s="12" t="s">
        <v>922</v>
      </c>
      <c r="C697" s="16" t="s">
        <v>1163</v>
      </c>
      <c r="D697" s="16" t="s">
        <v>1164</v>
      </c>
      <c r="E697" s="57">
        <v>0</v>
      </c>
      <c r="F697" s="15">
        <v>580.29</v>
      </c>
    </row>
    <row r="698" spans="1:6" s="4" customFormat="1" ht="14.25">
      <c r="A698" s="11">
        <v>695</v>
      </c>
      <c r="B698" s="12" t="s">
        <v>922</v>
      </c>
      <c r="C698" s="16" t="s">
        <v>1165</v>
      </c>
      <c r="D698" s="16" t="str">
        <f>"073124020"</f>
        <v>073124020</v>
      </c>
      <c r="E698" s="57">
        <v>0</v>
      </c>
      <c r="F698" s="15">
        <v>420</v>
      </c>
    </row>
    <row r="699" spans="1:6" s="4" customFormat="1" ht="14.25">
      <c r="A699" s="11">
        <v>696</v>
      </c>
      <c r="B699" s="12" t="s">
        <v>922</v>
      </c>
      <c r="C699" s="16" t="s">
        <v>1166</v>
      </c>
      <c r="D699" s="16" t="s">
        <v>1167</v>
      </c>
      <c r="E699" s="57">
        <v>0</v>
      </c>
      <c r="F699" s="15">
        <v>220.25</v>
      </c>
    </row>
    <row r="700" spans="1:6" s="4" customFormat="1" ht="14.25">
      <c r="A700" s="11">
        <v>697</v>
      </c>
      <c r="B700" s="12" t="s">
        <v>922</v>
      </c>
      <c r="C700" s="16" t="s">
        <v>1168</v>
      </c>
      <c r="D700" s="16" t="str">
        <f>"061232948"</f>
        <v>061232948</v>
      </c>
      <c r="E700" s="57">
        <v>0</v>
      </c>
      <c r="F700" s="15">
        <v>350</v>
      </c>
    </row>
    <row r="701" spans="1:6" s="4" customFormat="1" ht="14.25">
      <c r="A701" s="11">
        <v>698</v>
      </c>
      <c r="B701" s="12" t="s">
        <v>922</v>
      </c>
      <c r="C701" s="16" t="s">
        <v>1169</v>
      </c>
      <c r="D701" s="16" t="str">
        <f>"583278820"</f>
        <v>583278820</v>
      </c>
      <c r="E701" s="57">
        <v>0</v>
      </c>
      <c r="F701" s="15">
        <v>1065.02</v>
      </c>
    </row>
    <row r="702" spans="1:6" s="4" customFormat="1" ht="14.25">
      <c r="A702" s="11">
        <v>699</v>
      </c>
      <c r="B702" s="12" t="s">
        <v>922</v>
      </c>
      <c r="C702" s="16" t="s">
        <v>1170</v>
      </c>
      <c r="D702" s="16" t="str">
        <f>"300561205"</f>
        <v>300561205</v>
      </c>
      <c r="E702" s="57">
        <v>0</v>
      </c>
      <c r="F702" s="15">
        <v>1315.98</v>
      </c>
    </row>
    <row r="703" spans="1:6" s="4" customFormat="1" ht="14.25">
      <c r="A703" s="11">
        <v>700</v>
      </c>
      <c r="B703" s="12" t="s">
        <v>922</v>
      </c>
      <c r="C703" s="16" t="s">
        <v>1171</v>
      </c>
      <c r="D703" s="16" t="str">
        <f>"559474266"</f>
        <v>559474266</v>
      </c>
      <c r="E703" s="57">
        <v>0</v>
      </c>
      <c r="F703" s="15">
        <v>353.22</v>
      </c>
    </row>
    <row r="704" spans="1:6" s="4" customFormat="1" ht="14.25">
      <c r="A704" s="11">
        <v>701</v>
      </c>
      <c r="B704" s="12" t="s">
        <v>922</v>
      </c>
      <c r="C704" s="16" t="s">
        <v>1172</v>
      </c>
      <c r="D704" s="16" t="str">
        <f>"572319447"</f>
        <v>572319447</v>
      </c>
      <c r="E704" s="57">
        <v>0</v>
      </c>
      <c r="F704" s="15">
        <v>639.16</v>
      </c>
    </row>
    <row r="705" spans="1:6" s="4" customFormat="1" ht="14.25">
      <c r="A705" s="11">
        <v>702</v>
      </c>
      <c r="B705" s="12" t="s">
        <v>922</v>
      </c>
      <c r="C705" s="16" t="s">
        <v>1173</v>
      </c>
      <c r="D705" s="16" t="str">
        <f>"690689123"</f>
        <v>690689123</v>
      </c>
      <c r="E705" s="57">
        <v>0</v>
      </c>
      <c r="F705" s="15">
        <v>1616.88</v>
      </c>
    </row>
    <row r="706" spans="1:6" s="4" customFormat="1" ht="14.25">
      <c r="A706" s="11">
        <v>703</v>
      </c>
      <c r="B706" s="12" t="s">
        <v>922</v>
      </c>
      <c r="C706" s="16" t="s">
        <v>1174</v>
      </c>
      <c r="D706" s="16" t="str">
        <f>"300300646"</f>
        <v>300300646</v>
      </c>
      <c r="E706" s="57">
        <v>0</v>
      </c>
      <c r="F706" s="15">
        <v>824.18</v>
      </c>
    </row>
    <row r="707" spans="1:6" s="4" customFormat="1" ht="14.25">
      <c r="A707" s="11">
        <v>704</v>
      </c>
      <c r="B707" s="12" t="s">
        <v>922</v>
      </c>
      <c r="C707" s="16" t="s">
        <v>1175</v>
      </c>
      <c r="D707" s="16" t="str">
        <f>"600519957"</f>
        <v>600519957</v>
      </c>
      <c r="E707" s="57">
        <v>0</v>
      </c>
      <c r="F707" s="15">
        <v>1288.88</v>
      </c>
    </row>
    <row r="708" spans="1:6" s="4" customFormat="1" ht="14.25">
      <c r="A708" s="11">
        <v>705</v>
      </c>
      <c r="B708" s="12" t="s">
        <v>922</v>
      </c>
      <c r="C708" s="16" t="s">
        <v>1176</v>
      </c>
      <c r="D708" s="16" t="str">
        <f>"687729948"</f>
        <v>687729948</v>
      </c>
      <c r="E708" s="57">
        <v>0</v>
      </c>
      <c r="F708" s="15">
        <v>2188.36</v>
      </c>
    </row>
    <row r="709" spans="1:6" s="4" customFormat="1" ht="14.25">
      <c r="A709" s="11">
        <v>706</v>
      </c>
      <c r="B709" s="12" t="s">
        <v>922</v>
      </c>
      <c r="C709" s="16" t="s">
        <v>1177</v>
      </c>
      <c r="D709" s="16" t="s">
        <v>1178</v>
      </c>
      <c r="E709" s="57">
        <v>0</v>
      </c>
      <c r="F709" s="15">
        <v>3788.1</v>
      </c>
    </row>
    <row r="710" spans="1:6" s="4" customFormat="1" ht="14.25">
      <c r="A710" s="11">
        <v>707</v>
      </c>
      <c r="B710" s="12" t="s">
        <v>922</v>
      </c>
      <c r="C710" s="16" t="s">
        <v>1179</v>
      </c>
      <c r="D710" s="16" t="s">
        <v>1180</v>
      </c>
      <c r="E710" s="57">
        <v>0</v>
      </c>
      <c r="F710" s="15">
        <v>235.48</v>
      </c>
    </row>
    <row r="711" spans="1:6" s="4" customFormat="1" ht="14.25">
      <c r="A711" s="11">
        <v>708</v>
      </c>
      <c r="B711" s="12" t="s">
        <v>922</v>
      </c>
      <c r="C711" s="16" t="s">
        <v>1181</v>
      </c>
      <c r="D711" s="16" t="str">
        <f>"596102971"</f>
        <v>596102971</v>
      </c>
      <c r="E711" s="57">
        <v>0</v>
      </c>
      <c r="F711" s="15">
        <v>2203.42</v>
      </c>
    </row>
    <row r="712" spans="1:6" s="4" customFormat="1" ht="14.25">
      <c r="A712" s="11">
        <v>709</v>
      </c>
      <c r="B712" s="12" t="s">
        <v>922</v>
      </c>
      <c r="C712" s="16" t="s">
        <v>1182</v>
      </c>
      <c r="D712" s="16" t="str">
        <f>"767602787"</f>
        <v>767602787</v>
      </c>
      <c r="E712" s="57">
        <v>0</v>
      </c>
      <c r="F712" s="15">
        <v>1967.94</v>
      </c>
    </row>
    <row r="713" spans="1:6" s="4" customFormat="1" ht="14.25">
      <c r="A713" s="11">
        <v>710</v>
      </c>
      <c r="B713" s="12" t="s">
        <v>922</v>
      </c>
      <c r="C713" s="16" t="s">
        <v>1183</v>
      </c>
      <c r="D713" s="16" t="s">
        <v>1184</v>
      </c>
      <c r="E713" s="57">
        <v>0</v>
      </c>
      <c r="F713" s="15">
        <v>605.52</v>
      </c>
    </row>
    <row r="714" spans="1:6" s="4" customFormat="1" ht="14.25">
      <c r="A714" s="11">
        <v>711</v>
      </c>
      <c r="B714" s="12" t="s">
        <v>922</v>
      </c>
      <c r="C714" s="16" t="s">
        <v>1185</v>
      </c>
      <c r="D714" s="16" t="str">
        <f>"687728478"</f>
        <v>687728478</v>
      </c>
      <c r="E714" s="57">
        <v>0</v>
      </c>
      <c r="F714" s="15">
        <v>570</v>
      </c>
    </row>
    <row r="715" spans="1:6" s="4" customFormat="1" ht="14.25">
      <c r="A715" s="11">
        <v>712</v>
      </c>
      <c r="B715" s="12" t="s">
        <v>922</v>
      </c>
      <c r="C715" s="16" t="s">
        <v>1186</v>
      </c>
      <c r="D715" s="16" t="s">
        <v>1187</v>
      </c>
      <c r="E715" s="57">
        <v>0</v>
      </c>
      <c r="F715" s="15">
        <v>562.5</v>
      </c>
    </row>
    <row r="716" spans="1:6" s="4" customFormat="1" ht="14.25">
      <c r="A716" s="11">
        <v>713</v>
      </c>
      <c r="B716" s="12" t="s">
        <v>922</v>
      </c>
      <c r="C716" s="16" t="s">
        <v>1188</v>
      </c>
      <c r="D716" s="16" t="str">
        <f>"340917499"</f>
        <v>340917499</v>
      </c>
      <c r="E716" s="57">
        <v>0</v>
      </c>
      <c r="F716" s="15">
        <v>1462</v>
      </c>
    </row>
    <row r="717" spans="1:6" s="4" customFormat="1" ht="14.25">
      <c r="A717" s="11">
        <v>714</v>
      </c>
      <c r="B717" s="12" t="s">
        <v>922</v>
      </c>
      <c r="C717" s="16" t="s">
        <v>1189</v>
      </c>
      <c r="D717" s="16" t="s">
        <v>1190</v>
      </c>
      <c r="E717" s="57">
        <v>0</v>
      </c>
      <c r="F717" s="15">
        <v>1682</v>
      </c>
    </row>
    <row r="718" spans="1:6" s="4" customFormat="1" ht="14.25">
      <c r="A718" s="11">
        <v>715</v>
      </c>
      <c r="B718" s="12" t="s">
        <v>922</v>
      </c>
      <c r="C718" s="16" t="s">
        <v>1191</v>
      </c>
      <c r="D718" s="16" t="s">
        <v>1192</v>
      </c>
      <c r="E718" s="57">
        <v>0</v>
      </c>
      <c r="F718" s="15">
        <v>1137.5</v>
      </c>
    </row>
    <row r="719" spans="1:6" s="4" customFormat="1" ht="14.25">
      <c r="A719" s="11">
        <v>716</v>
      </c>
      <c r="B719" s="12" t="s">
        <v>922</v>
      </c>
      <c r="C719" s="16" t="s">
        <v>1193</v>
      </c>
      <c r="D719" s="16" t="str">
        <f>"328670278"</f>
        <v>328670278</v>
      </c>
      <c r="E719" s="57">
        <v>0</v>
      </c>
      <c r="F719" s="15">
        <v>841</v>
      </c>
    </row>
    <row r="720" spans="1:6" s="4" customFormat="1" ht="14.25">
      <c r="A720" s="11">
        <v>717</v>
      </c>
      <c r="B720" s="12" t="s">
        <v>922</v>
      </c>
      <c r="C720" s="16" t="s">
        <v>1194</v>
      </c>
      <c r="D720" s="16" t="str">
        <f>"300496116"</f>
        <v>300496116</v>
      </c>
      <c r="E720" s="57">
        <v>0</v>
      </c>
      <c r="F720" s="15">
        <v>201.84</v>
      </c>
    </row>
    <row r="721" spans="1:6" s="4" customFormat="1" ht="14.25">
      <c r="A721" s="11">
        <v>718</v>
      </c>
      <c r="B721" s="12" t="s">
        <v>922</v>
      </c>
      <c r="C721" s="16" t="s">
        <v>1195</v>
      </c>
      <c r="D721" s="16" t="str">
        <f>"064034787"</f>
        <v>064034787</v>
      </c>
      <c r="E721" s="57">
        <v>0</v>
      </c>
      <c r="F721" s="15">
        <v>216</v>
      </c>
    </row>
    <row r="722" spans="1:6" s="4" customFormat="1" ht="14.25">
      <c r="A722" s="11">
        <v>719</v>
      </c>
      <c r="B722" s="12" t="s">
        <v>922</v>
      </c>
      <c r="C722" s="16" t="s">
        <v>1196</v>
      </c>
      <c r="D722" s="16" t="str">
        <f>"086562994"</f>
        <v>086562994</v>
      </c>
      <c r="E722" s="57">
        <v>0</v>
      </c>
      <c r="F722" s="15">
        <v>201.84</v>
      </c>
    </row>
    <row r="723" spans="1:6" s="4" customFormat="1" ht="14.25">
      <c r="A723" s="11">
        <v>720</v>
      </c>
      <c r="B723" s="12" t="s">
        <v>922</v>
      </c>
      <c r="C723" s="16" t="s">
        <v>1197</v>
      </c>
      <c r="D723" s="16" t="str">
        <f>"069856480"</f>
        <v>069856480</v>
      </c>
      <c r="E723" s="57">
        <v>0</v>
      </c>
      <c r="F723" s="15">
        <v>889.34</v>
      </c>
    </row>
    <row r="724" spans="1:6" s="4" customFormat="1" ht="14.25">
      <c r="A724" s="11">
        <v>721</v>
      </c>
      <c r="B724" s="12" t="s">
        <v>922</v>
      </c>
      <c r="C724" s="16" t="s">
        <v>1198</v>
      </c>
      <c r="D724" s="16" t="s">
        <v>1199</v>
      </c>
      <c r="E724" s="57">
        <v>0</v>
      </c>
      <c r="F724" s="15">
        <v>454.14</v>
      </c>
    </row>
    <row r="725" spans="1:6" s="4" customFormat="1" ht="14.25">
      <c r="A725" s="11">
        <v>722</v>
      </c>
      <c r="B725" s="12" t="s">
        <v>922</v>
      </c>
      <c r="C725" s="16" t="s">
        <v>1200</v>
      </c>
      <c r="D725" s="16" t="str">
        <f>"550359341"</f>
        <v>550359341</v>
      </c>
      <c r="E725" s="57">
        <v>0</v>
      </c>
      <c r="F725" s="15">
        <v>720</v>
      </c>
    </row>
    <row r="726" spans="1:6" s="4" customFormat="1" ht="14.25">
      <c r="A726" s="11">
        <v>723</v>
      </c>
      <c r="B726" s="12" t="s">
        <v>922</v>
      </c>
      <c r="C726" s="16" t="s">
        <v>1201</v>
      </c>
      <c r="D726" s="16" t="s">
        <v>1202</v>
      </c>
      <c r="E726" s="57">
        <v>0</v>
      </c>
      <c r="F726" s="15">
        <v>1917.48</v>
      </c>
    </row>
    <row r="727" spans="1:6" s="4" customFormat="1" ht="14.25">
      <c r="A727" s="11">
        <v>724</v>
      </c>
      <c r="B727" s="12" t="s">
        <v>922</v>
      </c>
      <c r="C727" s="16" t="s">
        <v>1203</v>
      </c>
      <c r="D727" s="16" t="str">
        <f>"794953259"</f>
        <v>794953259</v>
      </c>
      <c r="E727" s="57">
        <v>0.0357</v>
      </c>
      <c r="F727" s="15">
        <v>6887.8</v>
      </c>
    </row>
    <row r="728" spans="1:6" s="4" customFormat="1" ht="14.25">
      <c r="A728" s="11">
        <v>725</v>
      </c>
      <c r="B728" s="12" t="s">
        <v>922</v>
      </c>
      <c r="C728" s="16" t="s">
        <v>1204</v>
      </c>
      <c r="D728" s="16" t="s">
        <v>1205</v>
      </c>
      <c r="E728" s="57">
        <v>0</v>
      </c>
      <c r="F728" s="15">
        <v>1823.68</v>
      </c>
    </row>
    <row r="729" spans="1:6" s="4" customFormat="1" ht="14.25">
      <c r="A729" s="11">
        <v>726</v>
      </c>
      <c r="B729" s="12" t="s">
        <v>922</v>
      </c>
      <c r="C729" s="16" t="s">
        <v>1206</v>
      </c>
      <c r="D729" s="16" t="s">
        <v>1207</v>
      </c>
      <c r="E729" s="57">
        <v>0</v>
      </c>
      <c r="F729" s="15">
        <v>1050</v>
      </c>
    </row>
    <row r="730" spans="1:6" s="4" customFormat="1" ht="14.25">
      <c r="A730" s="11">
        <v>727</v>
      </c>
      <c r="B730" s="12" t="s">
        <v>922</v>
      </c>
      <c r="C730" s="16" t="s">
        <v>1208</v>
      </c>
      <c r="D730" s="16" t="s">
        <v>1209</v>
      </c>
      <c r="E730" s="57">
        <v>0</v>
      </c>
      <c r="F730" s="15">
        <v>1295.14</v>
      </c>
    </row>
    <row r="731" spans="1:6" s="4" customFormat="1" ht="14.25">
      <c r="A731" s="11">
        <v>728</v>
      </c>
      <c r="B731" s="12" t="s">
        <v>922</v>
      </c>
      <c r="C731" s="16" t="s">
        <v>1210</v>
      </c>
      <c r="D731" s="16" t="s">
        <v>1211</v>
      </c>
      <c r="E731" s="57">
        <v>0</v>
      </c>
      <c r="F731" s="15">
        <v>7545.58</v>
      </c>
    </row>
    <row r="732" spans="1:6" s="4" customFormat="1" ht="14.25">
      <c r="A732" s="11">
        <v>729</v>
      </c>
      <c r="B732" s="12" t="s">
        <v>922</v>
      </c>
      <c r="C732" s="16" t="s">
        <v>1212</v>
      </c>
      <c r="D732" s="16" t="str">
        <f>"300597937"</f>
        <v>300597937</v>
      </c>
      <c r="E732" s="57">
        <v>0</v>
      </c>
      <c r="F732" s="15">
        <v>201.84</v>
      </c>
    </row>
    <row r="733" spans="1:6" s="4" customFormat="1" ht="14.25">
      <c r="A733" s="11">
        <v>730</v>
      </c>
      <c r="B733" s="12" t="s">
        <v>922</v>
      </c>
      <c r="C733" s="16" t="s">
        <v>1213</v>
      </c>
      <c r="D733" s="16" t="str">
        <f>"592932847"</f>
        <v>592932847</v>
      </c>
      <c r="E733" s="57">
        <v>0</v>
      </c>
      <c r="F733" s="15">
        <v>201.84</v>
      </c>
    </row>
    <row r="734" spans="1:6" s="4" customFormat="1" ht="14.25">
      <c r="A734" s="11">
        <v>731</v>
      </c>
      <c r="B734" s="12" t="s">
        <v>922</v>
      </c>
      <c r="C734" s="16" t="s">
        <v>1214</v>
      </c>
      <c r="D734" s="16" t="s">
        <v>1215</v>
      </c>
      <c r="E734" s="57">
        <v>0</v>
      </c>
      <c r="F734" s="15">
        <v>605.52</v>
      </c>
    </row>
    <row r="735" spans="1:6" s="4" customFormat="1" ht="14.25">
      <c r="A735" s="11">
        <v>732</v>
      </c>
      <c r="B735" s="12" t="s">
        <v>922</v>
      </c>
      <c r="C735" s="16" t="s">
        <v>1216</v>
      </c>
      <c r="D735" s="16" t="s">
        <v>1217</v>
      </c>
      <c r="E735" s="57">
        <v>0</v>
      </c>
      <c r="F735" s="15">
        <v>504.6</v>
      </c>
    </row>
    <row r="736" spans="1:6" s="4" customFormat="1" ht="14.25">
      <c r="A736" s="11">
        <v>733</v>
      </c>
      <c r="B736" s="12" t="s">
        <v>922</v>
      </c>
      <c r="C736" s="16" t="s">
        <v>1218</v>
      </c>
      <c r="D736" s="16" t="s">
        <v>1219</v>
      </c>
      <c r="E736" s="57">
        <v>0</v>
      </c>
      <c r="F736" s="15">
        <v>1850.2</v>
      </c>
    </row>
    <row r="737" spans="1:6" s="4" customFormat="1" ht="14.25">
      <c r="A737" s="11">
        <v>734</v>
      </c>
      <c r="B737" s="12" t="s">
        <v>922</v>
      </c>
      <c r="C737" s="16" t="s">
        <v>1220</v>
      </c>
      <c r="D737" s="16" t="str">
        <f>"086560841"</f>
        <v>086560841</v>
      </c>
      <c r="E737" s="57">
        <v>0</v>
      </c>
      <c r="F737" s="15">
        <v>400.68</v>
      </c>
    </row>
    <row r="738" spans="1:6" s="4" customFormat="1" ht="14.25">
      <c r="A738" s="11">
        <v>735</v>
      </c>
      <c r="B738" s="12" t="s">
        <v>922</v>
      </c>
      <c r="C738" s="16" t="s">
        <v>1221</v>
      </c>
      <c r="D738" s="16" t="s">
        <v>1222</v>
      </c>
      <c r="E738" s="57">
        <v>0</v>
      </c>
      <c r="F738" s="15">
        <v>976.44</v>
      </c>
    </row>
    <row r="739" spans="1:6" s="4" customFormat="1" ht="14.25">
      <c r="A739" s="11">
        <v>736</v>
      </c>
      <c r="B739" s="12" t="s">
        <v>922</v>
      </c>
      <c r="C739" s="16" t="s">
        <v>1223</v>
      </c>
      <c r="D739" s="16" t="s">
        <v>1224</v>
      </c>
      <c r="E739" s="57">
        <v>0</v>
      </c>
      <c r="F739" s="15">
        <v>709.16</v>
      </c>
    </row>
    <row r="740" spans="1:6" s="4" customFormat="1" ht="14.25">
      <c r="A740" s="11">
        <v>737</v>
      </c>
      <c r="B740" s="12" t="s">
        <v>922</v>
      </c>
      <c r="C740" s="16" t="s">
        <v>1225</v>
      </c>
      <c r="D740" s="16" t="str">
        <f>"300575324"</f>
        <v>300575324</v>
      </c>
      <c r="E740" s="57">
        <v>0</v>
      </c>
      <c r="F740" s="15">
        <v>807.36</v>
      </c>
    </row>
    <row r="741" spans="1:6" s="4" customFormat="1" ht="14.25">
      <c r="A741" s="11">
        <v>738</v>
      </c>
      <c r="B741" s="12" t="s">
        <v>922</v>
      </c>
      <c r="C741" s="16" t="s">
        <v>1226</v>
      </c>
      <c r="D741" s="16" t="s">
        <v>1227</v>
      </c>
      <c r="E741" s="57">
        <v>0</v>
      </c>
      <c r="F741" s="15">
        <v>470.96</v>
      </c>
    </row>
    <row r="742" spans="1:6" s="4" customFormat="1" ht="14.25">
      <c r="A742" s="11">
        <v>739</v>
      </c>
      <c r="B742" s="12" t="s">
        <v>922</v>
      </c>
      <c r="C742" s="16" t="s">
        <v>1228</v>
      </c>
      <c r="D742" s="16" t="str">
        <f>"086553123"</f>
        <v>086553123</v>
      </c>
      <c r="E742" s="57">
        <v>0</v>
      </c>
      <c r="F742" s="15">
        <v>218.66</v>
      </c>
    </row>
    <row r="743" spans="1:6" s="4" customFormat="1" ht="14.25">
      <c r="A743" s="11">
        <v>740</v>
      </c>
      <c r="B743" s="12" t="s">
        <v>922</v>
      </c>
      <c r="C743" s="16" t="s">
        <v>1229</v>
      </c>
      <c r="D743" s="16" t="s">
        <v>1230</v>
      </c>
      <c r="E743" s="57">
        <v>0.05</v>
      </c>
      <c r="F743" s="15">
        <v>4501.08</v>
      </c>
    </row>
    <row r="744" spans="1:6" s="4" customFormat="1" ht="14.25">
      <c r="A744" s="11">
        <v>741</v>
      </c>
      <c r="B744" s="12" t="s">
        <v>922</v>
      </c>
      <c r="C744" s="13" t="s">
        <v>1231</v>
      </c>
      <c r="D744" s="13" t="s">
        <v>1232</v>
      </c>
      <c r="E744" s="57">
        <v>0</v>
      </c>
      <c r="F744" s="15">
        <v>336.4</v>
      </c>
    </row>
    <row r="745" spans="1:6" s="4" customFormat="1" ht="14.25">
      <c r="A745" s="11">
        <v>742</v>
      </c>
      <c r="B745" s="12" t="s">
        <v>922</v>
      </c>
      <c r="C745" s="13" t="s">
        <v>1233</v>
      </c>
      <c r="D745" s="13" t="s">
        <v>1234</v>
      </c>
      <c r="E745" s="57">
        <v>0</v>
      </c>
      <c r="F745" s="15">
        <v>625.68</v>
      </c>
    </row>
    <row r="746" spans="1:6" s="4" customFormat="1" ht="14.25">
      <c r="A746" s="11">
        <v>743</v>
      </c>
      <c r="B746" s="12" t="s">
        <v>922</v>
      </c>
      <c r="C746" s="13" t="s">
        <v>1235</v>
      </c>
      <c r="D746" s="13" t="s">
        <v>1236</v>
      </c>
      <c r="E746" s="57">
        <v>0</v>
      </c>
      <c r="F746" s="15">
        <v>278.08</v>
      </c>
    </row>
    <row r="747" spans="1:6" s="4" customFormat="1" ht="14.25">
      <c r="A747" s="11">
        <v>744</v>
      </c>
      <c r="B747" s="12" t="s">
        <v>922</v>
      </c>
      <c r="C747" s="13" t="s">
        <v>1237</v>
      </c>
      <c r="D747" s="13" t="s">
        <v>1238</v>
      </c>
      <c r="E747" s="57">
        <v>0</v>
      </c>
      <c r="F747" s="15">
        <v>4319.74</v>
      </c>
    </row>
    <row r="748" spans="1:6" s="4" customFormat="1" ht="14.25">
      <c r="A748" s="11">
        <v>745</v>
      </c>
      <c r="B748" s="12" t="s">
        <v>922</v>
      </c>
      <c r="C748" s="13" t="s">
        <v>1239</v>
      </c>
      <c r="D748" s="13" t="s">
        <v>1240</v>
      </c>
      <c r="E748" s="57">
        <v>0</v>
      </c>
      <c r="F748" s="15">
        <v>210</v>
      </c>
    </row>
    <row r="749" spans="1:6" s="4" customFormat="1" ht="14.25">
      <c r="A749" s="11">
        <v>746</v>
      </c>
      <c r="B749" s="12" t="s">
        <v>922</v>
      </c>
      <c r="C749" s="13" t="s">
        <v>1241</v>
      </c>
      <c r="D749" s="13" t="s">
        <v>1242</v>
      </c>
      <c r="E749" s="57">
        <v>0</v>
      </c>
      <c r="F749" s="15">
        <v>487.78</v>
      </c>
    </row>
    <row r="750" spans="1:6" s="4" customFormat="1" ht="14.25">
      <c r="A750" s="11">
        <v>747</v>
      </c>
      <c r="B750" s="12" t="s">
        <v>922</v>
      </c>
      <c r="C750" s="13" t="s">
        <v>1243</v>
      </c>
      <c r="D750" s="13" t="s">
        <v>1244</v>
      </c>
      <c r="E750" s="57">
        <v>0</v>
      </c>
      <c r="F750" s="15">
        <v>201.84</v>
      </c>
    </row>
    <row r="751" spans="1:6" s="4" customFormat="1" ht="14.25">
      <c r="A751" s="11">
        <v>748</v>
      </c>
      <c r="B751" s="12" t="s">
        <v>922</v>
      </c>
      <c r="C751" s="13" t="s">
        <v>1245</v>
      </c>
      <c r="D751" s="13" t="s">
        <v>1246</v>
      </c>
      <c r="E751" s="57">
        <v>0</v>
      </c>
      <c r="F751" s="15">
        <v>38247.66</v>
      </c>
    </row>
    <row r="752" spans="1:6" s="4" customFormat="1" ht="14.25">
      <c r="A752" s="11">
        <v>749</v>
      </c>
      <c r="B752" s="12" t="s">
        <v>922</v>
      </c>
      <c r="C752" s="13" t="s">
        <v>1247</v>
      </c>
      <c r="D752" s="13" t="s">
        <v>1248</v>
      </c>
      <c r="E752" s="57">
        <v>0</v>
      </c>
      <c r="F752" s="15">
        <v>1067.82</v>
      </c>
    </row>
    <row r="753" spans="1:6" s="4" customFormat="1" ht="14.25">
      <c r="A753" s="11">
        <v>750</v>
      </c>
      <c r="B753" s="12" t="s">
        <v>922</v>
      </c>
      <c r="C753" s="13" t="s">
        <v>1249</v>
      </c>
      <c r="D753" s="13" t="s">
        <v>1250</v>
      </c>
      <c r="E753" s="57">
        <v>0</v>
      </c>
      <c r="F753" s="15">
        <v>300</v>
      </c>
    </row>
    <row r="754" spans="1:6" s="4" customFormat="1" ht="14.25">
      <c r="A754" s="11">
        <v>751</v>
      </c>
      <c r="B754" s="12" t="s">
        <v>922</v>
      </c>
      <c r="C754" s="13" t="s">
        <v>1251</v>
      </c>
      <c r="D754" s="13" t="s">
        <v>1252</v>
      </c>
      <c r="E754" s="57">
        <v>0</v>
      </c>
      <c r="F754" s="15">
        <v>6437.92</v>
      </c>
    </row>
    <row r="755" spans="1:6" s="4" customFormat="1" ht="14.25">
      <c r="A755" s="11">
        <v>752</v>
      </c>
      <c r="B755" s="12" t="s">
        <v>922</v>
      </c>
      <c r="C755" s="13" t="s">
        <v>1253</v>
      </c>
      <c r="D755" s="13" t="s">
        <v>1254</v>
      </c>
      <c r="E755" s="57">
        <v>0</v>
      </c>
      <c r="F755" s="15">
        <v>6512.64</v>
      </c>
    </row>
    <row r="756" spans="1:6" s="4" customFormat="1" ht="14.25">
      <c r="A756" s="11">
        <v>753</v>
      </c>
      <c r="B756" s="12" t="s">
        <v>922</v>
      </c>
      <c r="C756" s="13" t="s">
        <v>1255</v>
      </c>
      <c r="D756" s="13" t="s">
        <v>1256</v>
      </c>
      <c r="E756" s="57">
        <v>0</v>
      </c>
      <c r="F756" s="15">
        <v>5778.54</v>
      </c>
    </row>
    <row r="757" spans="1:6" s="4" customFormat="1" ht="14.25">
      <c r="A757" s="11">
        <v>754</v>
      </c>
      <c r="B757" s="12" t="s">
        <v>922</v>
      </c>
      <c r="C757" s="13" t="s">
        <v>1257</v>
      </c>
      <c r="D757" s="13" t="s">
        <v>1258</v>
      </c>
      <c r="E757" s="57">
        <v>0</v>
      </c>
      <c r="F757" s="15">
        <v>1110.12</v>
      </c>
    </row>
    <row r="758" spans="1:6" s="4" customFormat="1" ht="14.25">
      <c r="A758" s="11">
        <v>755</v>
      </c>
      <c r="B758" s="12" t="s">
        <v>922</v>
      </c>
      <c r="C758" s="13" t="s">
        <v>1259</v>
      </c>
      <c r="D758" s="13" t="s">
        <v>1260</v>
      </c>
      <c r="E758" s="57">
        <v>0</v>
      </c>
      <c r="F758" s="15">
        <v>403.68</v>
      </c>
    </row>
    <row r="759" spans="1:6" s="4" customFormat="1" ht="14.25">
      <c r="A759" s="11">
        <v>756</v>
      </c>
      <c r="B759" s="12" t="s">
        <v>922</v>
      </c>
      <c r="C759" s="13" t="s">
        <v>1261</v>
      </c>
      <c r="D759" s="13" t="s">
        <v>1262</v>
      </c>
      <c r="E759" s="57">
        <v>0</v>
      </c>
      <c r="F759" s="15">
        <v>638.46</v>
      </c>
    </row>
    <row r="760" spans="1:6" s="4" customFormat="1" ht="14.25">
      <c r="A760" s="11">
        <v>757</v>
      </c>
      <c r="B760" s="12" t="s">
        <v>922</v>
      </c>
      <c r="C760" s="13" t="s">
        <v>1263</v>
      </c>
      <c r="D760" s="13" t="s">
        <v>1264</v>
      </c>
      <c r="E760" s="57">
        <v>0</v>
      </c>
      <c r="F760" s="15">
        <v>639.16</v>
      </c>
    </row>
    <row r="761" spans="1:6" s="4" customFormat="1" ht="14.25">
      <c r="A761" s="11">
        <v>758</v>
      </c>
      <c r="B761" s="12" t="s">
        <v>922</v>
      </c>
      <c r="C761" s="13" t="s">
        <v>1265</v>
      </c>
      <c r="D761" s="13" t="s">
        <v>1266</v>
      </c>
      <c r="E761" s="57">
        <v>0</v>
      </c>
      <c r="F761" s="15">
        <v>1039.8</v>
      </c>
    </row>
    <row r="762" spans="1:6" s="4" customFormat="1" ht="14.25">
      <c r="A762" s="11">
        <v>759</v>
      </c>
      <c r="B762" s="12" t="s">
        <v>922</v>
      </c>
      <c r="C762" s="13" t="s">
        <v>1267</v>
      </c>
      <c r="D762" s="13" t="s">
        <v>1268</v>
      </c>
      <c r="E762" s="57">
        <v>0</v>
      </c>
      <c r="F762" s="15">
        <v>8346.17</v>
      </c>
    </row>
    <row r="763" spans="1:6" s="4" customFormat="1" ht="14.25">
      <c r="A763" s="11">
        <v>760</v>
      </c>
      <c r="B763" s="12" t="s">
        <v>922</v>
      </c>
      <c r="C763" s="13" t="s">
        <v>1269</v>
      </c>
      <c r="D763" s="13" t="s">
        <v>1270</v>
      </c>
      <c r="E763" s="57">
        <v>0</v>
      </c>
      <c r="F763" s="15">
        <v>3430.96</v>
      </c>
    </row>
    <row r="764" spans="1:6" ht="14.25">
      <c r="A764" s="11">
        <v>761</v>
      </c>
      <c r="B764" s="12" t="s">
        <v>922</v>
      </c>
      <c r="C764" s="19" t="s">
        <v>1271</v>
      </c>
      <c r="D764" s="13" t="s">
        <v>1272</v>
      </c>
      <c r="E764" s="57">
        <v>0.0003</v>
      </c>
      <c r="F764" s="15">
        <v>5923346.48</v>
      </c>
    </row>
  </sheetData>
  <sheetProtection/>
  <mergeCells count="2">
    <mergeCell ref="A1:F1"/>
    <mergeCell ref="A2:C2"/>
  </mergeCells>
  <conditionalFormatting sqref="C295">
    <cfRule type="expression" priority="16" dxfId="0" stopIfTrue="1">
      <formula>AND(COUNTIF($C$295,C295)&gt;1,NOT(ISBLANK(C295)))</formula>
    </cfRule>
  </conditionalFormatting>
  <conditionalFormatting sqref="C491">
    <cfRule type="expression" priority="8" dxfId="0" stopIfTrue="1">
      <formula>AND(COUNTIF($C$491,C491)&gt;1,NOT(ISBLANK(C491)))</formula>
    </cfRule>
  </conditionalFormatting>
  <conditionalFormatting sqref="C559">
    <cfRule type="expression" priority="2" dxfId="0" stopIfTrue="1">
      <formula>AND(COUNTIF($C$559,C559)&gt;1,NOT(ISBLANK(C559)))</formula>
    </cfRule>
  </conditionalFormatting>
  <conditionalFormatting sqref="C593">
    <cfRule type="expression" priority="1" dxfId="0" stopIfTrue="1">
      <formula>AND(COUNTIF($C$593,C593)&gt;1,NOT(ISBLANK(C593)))</formula>
    </cfRule>
  </conditionalFormatting>
  <conditionalFormatting sqref="C380:C397">
    <cfRule type="expression" priority="14" dxfId="0" stopIfTrue="1">
      <formula>AND(COUNTIF($C$380:$C$397,C380)&gt;1,NOT(ISBLANK(C380)))</formula>
    </cfRule>
  </conditionalFormatting>
  <conditionalFormatting sqref="C415:C486">
    <cfRule type="expression" priority="11" dxfId="0" stopIfTrue="1">
      <formula>AND(COUNTIF($C$415:$C$486,C415)&gt;1,NOT(ISBLANK(C415)))</formula>
    </cfRule>
  </conditionalFormatting>
  <conditionalFormatting sqref="C434:C441">
    <cfRule type="expression" priority="13" dxfId="0" stopIfTrue="1">
      <formula>AND(COUNTIF($C$434:$C$441,C434)&gt;1,NOT(ISBLANK(C434)))</formula>
    </cfRule>
  </conditionalFormatting>
  <conditionalFormatting sqref="C442:C458">
    <cfRule type="expression" priority="12" dxfId="0" stopIfTrue="1">
      <formula>AND(COUNTIF($C$442:$C$458,C442)&gt;1,NOT(ISBLANK(C442)))</formula>
    </cfRule>
  </conditionalFormatting>
  <conditionalFormatting sqref="C459:C475">
    <cfRule type="expression" priority="10" dxfId="0" stopIfTrue="1">
      <formula>AND(COUNTIF($C$459:$C$475,C459)&gt;1,NOT(ISBLANK(C459)))</formula>
    </cfRule>
  </conditionalFormatting>
  <conditionalFormatting sqref="C476:C495">
    <cfRule type="expression" priority="9" dxfId="0" stopIfTrue="1">
      <formula>AND(COUNTIF($C$476:$C$495,C476)&gt;1,NOT(ISBLANK(C476)))</formula>
    </cfRule>
  </conditionalFormatting>
  <conditionalFormatting sqref="C491:C494">
    <cfRule type="expression" priority="6" dxfId="0" stopIfTrue="1">
      <formula>AND(COUNTIF($C$491:$C$494,C491)&gt;1,NOT(ISBLANK(C491)))</formula>
    </cfRule>
    <cfRule type="expression" priority="7" dxfId="0" stopIfTrue="1">
      <formula>AND(COUNTIF($C$491:$C$494,C491)&gt;1,NOT(ISBLANK(C491)))</formula>
    </cfRule>
  </conditionalFormatting>
  <conditionalFormatting sqref="C492:C494">
    <cfRule type="expression" priority="5" dxfId="0" stopIfTrue="1">
      <formula>AND(COUNTIF($C$492:$C$494,C492)&gt;1,NOT(ISBLANK(C492)))</formula>
    </cfRule>
  </conditionalFormatting>
  <conditionalFormatting sqref="C493:C495">
    <cfRule type="expression" priority="4" dxfId="0" stopIfTrue="1">
      <formula>AND(COUNTIF($C$493:$C$495,C493)&gt;1,NOT(ISBLANK(C493)))</formula>
    </cfRule>
  </conditionalFormatting>
  <conditionalFormatting sqref="C546:C558">
    <cfRule type="expression" priority="3" dxfId="0" stopIfTrue="1">
      <formula>AND(COUNTIF($C$546:$C$558,C546)&gt;1,NOT(ISBLANK(C546)))</formula>
    </cfRule>
  </conditionalFormatting>
  <conditionalFormatting sqref="D493:D495">
    <cfRule type="expression" priority="15" dxfId="0" stopIfTrue="1">
      <formula>AND(COUNTIF($D$493:$D$495,D493)&gt;1,NOT(ISBLANK(D493)))</formula>
    </cfRule>
  </conditionalFormatting>
  <conditionalFormatting sqref="C291 C294 C296">
    <cfRule type="expression" priority="17" dxfId="0" stopIfTrue="1">
      <formula>AND(COUNTIF($C$291,C291)+COUNTIF($C$294,C291)+COUNTIF($C$296,C291)&gt;1,NOT(ISBLANK(C291)))</formula>
    </cfRule>
  </conditionalFormatting>
  <dataValidations count="1">
    <dataValidation type="list" allowBlank="1" showInputMessage="1" showErrorMessage="1" sqref="B562 B4:B290 B291:B318 B319:B379 B496:B500 B544:B561 B563:B764">
      <formula1>"开发区,保税区,高新区,东疆,生态城,塘沽,汉沽,大港"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盖玉_宝</cp:lastModifiedBy>
  <dcterms:created xsi:type="dcterms:W3CDTF">2020-03-07T19:01:00Z</dcterms:created>
  <dcterms:modified xsi:type="dcterms:W3CDTF">2020-07-23T07:40:18Z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